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6f1cdf59b4bc0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TART" sheetId="1" r:id="R70c1616b136c498c"/>
    <sheet xmlns:r="http://schemas.openxmlformats.org/officeDocument/2006/relationships" name="B2B Brief" sheetId="2" r:id="R9443bc642e2a4860"/>
    <sheet xmlns:r="http://schemas.openxmlformats.org/officeDocument/2006/relationships" name="B2C Brief" sheetId="3" r:id="Rb99d71c964f947bf"/>
    <sheet xmlns:r="http://schemas.openxmlformats.org/officeDocument/2006/relationships" name="Product Truth" sheetId="4" r:id="Re4baae980a4a4cf8"/>
    <sheet xmlns:r="http://schemas.openxmlformats.org/officeDocument/2006/relationships" name="Storyboard" sheetId="5" r:id="Rb9be81a509f84fc1"/>
    <sheet xmlns:r="http://schemas.openxmlformats.org/officeDocument/2006/relationships" name="Packshot Spec" sheetId="6" r:id="Reeb8427961124bdd"/>
    <sheet xmlns:r="http://schemas.openxmlformats.org/officeDocument/2006/relationships" name="Model Spec" sheetId="7" r:id="Rc883ecd5005a4a26"/>
    <sheet xmlns:r="http://schemas.openxmlformats.org/officeDocument/2006/relationships" name="Claims" sheetId="8" r:id="Rc83f9cf3f7b146fc"/>
    <sheet xmlns:r="http://schemas.openxmlformats.org/officeDocument/2006/relationships" name="Rights" sheetId="9" r:id="R540d984bd0c945db"/>
    <sheet xmlns:r="http://schemas.openxmlformats.org/officeDocument/2006/relationships" name="Visual QA" sheetId="10" r:id="R6e9739f0ce554600"/>
    <sheet xmlns:r="http://schemas.openxmlformats.org/officeDocument/2006/relationships" name="Change Log" sheetId="11" r:id="Rf1454d46dfc645b2"/>
    <sheet xmlns:r="http://schemas.openxmlformats.org/officeDocument/2006/relationships" name="Rubric" sheetId="12" r:id="Ra2796bd7a94d4645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4">
    <numFmt numFmtId="200" formatCode="0.00"/>
    <numFmt numFmtId="201" formatCode="0"/>
    <numFmt numFmtId="202" formatCode="yyyy-mm-dd"/>
    <numFmt numFmtId="203" formatCode="+0;-0;0"/>
  </numFmts>
  <fonts count="7">
    <font>
      <sz val="11"/>
      <name val="Carlito"/>
    </font>
    <font>
      <b/>
      <sz val="15"/>
      <color rgb="FFFFFFFF"/>
      <name val="Arial"/>
    </font>
    <font>
      <b/>
      <sz val="10"/>
      <color rgb="FF6B1A1D"/>
      <name val="Arial"/>
    </font>
    <font>
      <b/>
      <sz val="10"/>
      <color rgb="FFFFFFFF"/>
      <name val="Arial"/>
    </font>
    <font>
      <sz val="9"/>
      <color rgb="FF111111"/>
      <name val="Arial"/>
    </font>
    <font>
      <sz val="10"/>
      <name val="Arial"/>
    </font>
    <font>
      <b/>
      <sz val="11"/>
      <color rgb="FF0B6B3A"/>
      <name val="Arial"/>
    </font>
  </fonts>
  <fills count="6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FFF0F0"/>
      </patternFill>
    </fill>
    <fill>
      <patternFill patternType="solid">
        <fgColor rgb="FFD81920"/>
      </patternFill>
    </fill>
    <fill>
      <patternFill patternType="solid">
        <fgColor rgb="FFF5F5F5"/>
      </patternFill>
    </fill>
  </fills>
  <borders count="6">
    <border/>
    <border>
      <left style="thin">
        <color rgb="FFD81920"/>
      </left>
      <top style="thin">
        <color rgb="FFD81920"/>
      </top>
      <bottom style="thin">
        <color rgb="FFD81920"/>
      </bottom>
    </border>
    <border>
      <top style="thin">
        <color rgb="FFD81920"/>
      </top>
      <bottom style="thin">
        <color rgb="FFD81920"/>
      </bottom>
    </border>
    <border>
      <right style="thin">
        <color rgb="FFD81920"/>
      </right>
      <top style="thin">
        <color rgb="FFD81920"/>
      </top>
      <bottom style="thin">
        <color rgb="FFD81920"/>
      </bottom>
    </border>
    <border>
      <bottom style="thin">
        <color rgb="FFE2E2E2"/>
      </bottom>
    </border>
    <border>
      <top style="thin">
        <color rgb="FFE2E2E2"/>
      </top>
      <bottom style="thin">
        <color rgb="FFE2E2E2"/>
      </bottom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NumberFormat="1" applyFont="1" applyFill="1" applyBorder="1"/>
    <xf numFmtId="0" fontId="1" fillId="2" borderId="0" xfId="0" applyNumberFormat="1" applyFont="1" applyFill="1" applyBorder="1"/>
    <xf numFmtId="0" fontId="1" fillId="2" borderId="0" xfId="0" applyNumberFormat="1" applyFont="1" applyFill="1" applyBorder="1" applyAlignment="1">
      <alignment vertical="center"/>
    </xf>
    <xf numFmtId="0" fontId="0" fillId="3" borderId="0" xfId="0" applyNumberFormat="1" applyFont="1" applyFill="1" applyBorder="1"/>
    <xf numFmtId="0" fontId="2" fillId="3" borderId="0" xfId="0" applyNumberFormat="1" applyFont="1" applyFill="1" applyBorder="1"/>
    <xf numFmtId="0" fontId="2" fillId="3" borderId="0" xfId="0" applyNumberFormat="1" applyFont="1" applyFill="1" applyBorder="1" applyAlignment="1">
      <alignment wrapText="1"/>
    </xf>
    <xf numFmtId="0" fontId="2" fillId="3" borderId="0" xfId="0" applyNumberFormat="1" applyFont="1" applyFill="1" applyBorder="1" applyAlignment="1">
      <alignment vertical="center" wrapText="1"/>
    </xf>
    <xf numFmtId="0" fontId="0" fillId="4" borderId="0" xfId="0" applyNumberFormat="1" applyFont="1" applyFill="1" applyBorder="1"/>
    <xf numFmtId="0" fontId="3" fillId="4" borderId="0" xfId="0" applyNumberFormat="1" applyFont="1" applyFill="1" applyBorder="1"/>
    <xf numFmtId="0" fontId="3" fillId="4" borderId="1" xfId="0" applyNumberFormat="1" applyFont="1" applyFill="1" applyBorder="1"/>
    <xf numFmtId="0" fontId="3" fillId="4" borderId="2" xfId="0" applyNumberFormat="1" applyFont="1" applyFill="1" applyBorder="1"/>
    <xf numFmtId="0" fontId="3" fillId="4" borderId="3" xfId="0" applyNumberFormat="1" applyFont="1" applyFill="1" applyBorder="1"/>
    <xf numFmtId="0" fontId="3" fillId="4" borderId="1" xfId="0" applyNumberFormat="1" applyFont="1" applyFill="1" applyBorder="1" applyAlignment="1">
      <alignment wrapText="1"/>
    </xf>
    <xf numFmtId="0" fontId="3" fillId="4" borderId="2" xfId="0" applyNumberFormat="1" applyFont="1" applyFill="1" applyBorder="1" applyAlignment="1">
      <alignment wrapText="1"/>
    </xf>
    <xf numFmtId="0" fontId="3" fillId="4" borderId="3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vertical="center" wrapText="1"/>
    </xf>
    <xf numFmtId="0" fontId="3" fillId="4" borderId="2" xfId="0" applyNumberFormat="1" applyFont="1" applyFill="1" applyBorder="1" applyAlignment="1">
      <alignment vertical="center" wrapText="1"/>
    </xf>
    <xf numFmtId="0" fontId="3" fillId="4" borderId="3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4" fillId="0" borderId="4" xfId="0" applyNumberFormat="1" applyFont="1" applyFill="1" applyBorder="1"/>
    <xf numFmtId="0" fontId="4" fillId="0" borderId="5" xfId="0" applyNumberFormat="1" applyFont="1" applyFill="1" applyBorder="1"/>
    <xf numFmtId="0" fontId="4" fillId="0" borderId="4" xfId="0" applyNumberFormat="1" applyFont="1" applyFill="1" applyBorder="1" applyAlignment="1">
      <alignment wrapText="1"/>
    </xf>
    <xf numFmtId="0" fontId="4" fillId="0" borderId="5" xfId="0" applyNumberFormat="1" applyFont="1" applyFill="1" applyBorder="1" applyAlignment="1">
      <alignment wrapText="1"/>
    </xf>
    <xf numFmtId="0" fontId="4" fillId="0" borderId="4" xfId="0" applyNumberFormat="1" applyFont="1" applyFill="1" applyBorder="1" applyAlignment="1">
      <alignment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4" fillId="5" borderId="5" xfId="0" applyNumberFormat="1" applyFont="1" applyFill="1" applyBorder="1" applyAlignment="1">
      <alignment vertical="center" wrapText="1"/>
    </xf>
    <xf numFmtId="200" fontId="4" fillId="0" borderId="4" xfId="0" applyNumberFormat="1" applyFont="1" applyFill="1" applyBorder="1" applyAlignment="1">
      <alignment vertical="center" wrapText="1"/>
    </xf>
    <xf numFmtId="200" fontId="4" fillId="5" borderId="5" xfId="0" applyNumberFormat="1" applyFont="1" applyFill="1" applyBorder="1" applyAlignment="1">
      <alignment vertical="center" wrapText="1"/>
    </xf>
    <xf numFmtId="200" fontId="4" fillId="0" borderId="5" xfId="0" applyNumberFormat="1" applyFont="1" applyFill="1" applyBorder="1" applyAlignment="1">
      <alignment vertical="center" wrapText="1"/>
    </xf>
    <xf numFmtId="201" fontId="4" fillId="0" borderId="4" xfId="0" applyNumberFormat="1" applyFont="1" applyFill="1" applyBorder="1" applyAlignment="1">
      <alignment vertical="center" wrapText="1"/>
    </xf>
    <xf numFmtId="201" fontId="4" fillId="5" borderId="5" xfId="0" applyNumberFormat="1" applyFont="1" applyFill="1" applyBorder="1" applyAlignment="1">
      <alignment vertical="center" wrapText="1"/>
    </xf>
    <xf numFmtId="201" fontId="4" fillId="0" borderId="5" xfId="0" applyNumberFormat="1" applyFont="1" applyFill="1" applyBorder="1" applyAlignment="1">
      <alignment vertical="center" wrapText="1"/>
    </xf>
    <xf numFmtId="202" fontId="4" fillId="0" borderId="4" xfId="0" applyNumberFormat="1" applyFont="1" applyFill="1" applyBorder="1" applyAlignment="1">
      <alignment vertical="center" wrapText="1"/>
    </xf>
    <xf numFmtId="202" fontId="4" fillId="5" borderId="5" xfId="0" applyNumberFormat="1" applyFont="1" applyFill="1" applyBorder="1" applyAlignment="1">
      <alignment vertical="center" wrapText="1"/>
    </xf>
    <xf numFmtId="202" fontId="4" fillId="0" borderId="5" xfId="0" applyNumberFormat="1" applyFont="1" applyFill="1" applyBorder="1" applyAlignment="1">
      <alignment vertical="center" wrapText="1"/>
    </xf>
    <xf numFmtId="0" fontId="3" fillId="2" borderId="0" xfId="0" applyNumberFormat="1" applyFont="1" applyFill="1" applyBorder="1"/>
    <xf numFmtId="203" fontId="4" fillId="0" borderId="4" xfId="0" applyNumberFormat="1" applyFont="1" applyFill="1" applyBorder="1" applyAlignment="1">
      <alignment vertical="center" wrapText="1"/>
    </xf>
    <xf numFmtId="203" fontId="4" fillId="5" borderId="5" xfId="0" applyNumberFormat="1" applyFont="1" applyFill="1" applyBorder="1" applyAlignment="1">
      <alignment vertical="center" wrapText="1"/>
    </xf>
    <xf numFmtId="203" fontId="4" fillId="0" borderId="5" xfId="0" applyNumberFormat="1" applyFont="1" applyFill="1" applyBorder="1" applyAlignment="1">
      <alignment vertical="center" wrapText="1"/>
    </xf>
    <xf numFmtId="0" fontId="0" fillId="5" borderId="0" xfId="0" applyNumberFormat="1" applyFont="1" applyFill="1" applyBorder="1"/>
    <xf numFmtId="0" fontId="5" fillId="5" borderId="0" xfId="0" applyNumberFormat="1" applyFont="1" applyFill="1" applyBorder="1"/>
    <xf numFmtId="0" fontId="5" fillId="5" borderId="4" xfId="0" applyNumberFormat="1" applyFont="1" applyFill="1" applyBorder="1"/>
    <xf numFmtId="0" fontId="5" fillId="5" borderId="5" xfId="0" applyNumberFormat="1" applyFont="1" applyFill="1" applyBorder="1"/>
    <xf numFmtId="0" fontId="6" fillId="5" borderId="5" xfId="0" applyNumberFormat="1" applyFont="1" applyFill="1" applyBorder="1"/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a46c85764755" /><Relationship Type="http://schemas.openxmlformats.org/officeDocument/2006/relationships/theme" Target="/xl/theme/theme1.xml" Id="R97448ba1ccbe41df" /><Relationship Type="http://schemas.openxmlformats.org/officeDocument/2006/relationships/sharedStrings" Target="/xl/sharedStrings.xml" Id="Ra13f494f65df4e0d" /><Relationship Type="http://schemas.openxmlformats.org/officeDocument/2006/relationships/worksheet" Target="/xl/worksheets/sheet1.xml" Id="R70c1616b136c498c" /><Relationship Type="http://schemas.openxmlformats.org/officeDocument/2006/relationships/worksheet" Target="/xl/worksheets/sheet2.xml" Id="R9443bc642e2a4860" /><Relationship Type="http://schemas.openxmlformats.org/officeDocument/2006/relationships/worksheet" Target="/xl/worksheets/sheet3.xml" Id="Rb99d71c964f947bf" /><Relationship Type="http://schemas.openxmlformats.org/officeDocument/2006/relationships/worksheet" Target="/xl/worksheets/sheet4.xml" Id="Re4baae980a4a4cf8" /><Relationship Type="http://schemas.openxmlformats.org/officeDocument/2006/relationships/worksheet" Target="/xl/worksheets/sheet5.xml" Id="Rb9be81a509f84fc1" /><Relationship Type="http://schemas.openxmlformats.org/officeDocument/2006/relationships/worksheet" Target="/xl/worksheets/sheet6.xml" Id="Reeb8427961124bdd" /><Relationship Type="http://schemas.openxmlformats.org/officeDocument/2006/relationships/worksheet" Target="/xl/worksheets/sheet7.xml" Id="Rc883ecd5005a4a26" /><Relationship Type="http://schemas.openxmlformats.org/officeDocument/2006/relationships/worksheet" Target="/xl/worksheets/sheet8.xml" Id="Rc83f9cf3f7b146fc" /><Relationship Type="http://schemas.openxmlformats.org/officeDocument/2006/relationships/worksheet" Target="/xl/worksheets/sheet9.xml" Id="R540d984bd0c945db" /><Relationship Type="http://schemas.openxmlformats.org/officeDocument/2006/relationships/worksheet" Target="/xl/worksheets/sheet10.xml" Id="R6e9739f0ce554600" /><Relationship Type="http://schemas.openxmlformats.org/officeDocument/2006/relationships/worksheet" Target="/xl/worksheets/sheet11.xml" Id="Rf1454d46dfc645b2" /><Relationship Type="http://schemas.openxmlformats.org/officeDocument/2006/relationships/worksheet" Target="/xl/worksheets/sheet12.xml" Id="Ra2796bd7a94d464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9" hidden="0" customWidth="1"/>
    <col min="2" max="2" width="24" hidden="0" customWidth="1"/>
    <col min="3" max="3" width="58" hidden="0" customWidth="1"/>
    <col min="4" max="4" width="40" hidden="0" customWidth="1"/>
    <col min="5" max="5" width="30" hidden="0" customWidth="1"/>
  </cols>
  <sheetData>
    <row r="1" ht="32" customHeight="1">
      <c r="A1" s="3" t="str">
        <v>DRAFT · TRAINING ONLY · Sales + Creative Classroom Simulation</v>
      </c>
      <c r="B1" s="3"/>
      <c r="C1" s="3"/>
      <c r="D1" s="3"/>
      <c r="E1" s="3"/>
    </row>
    <row r="2" ht="40" customHeight="1">
      <c r="A2" s="7" t="str">
        <v>CLASSROOM SIMULATION ONLY · Use synthetic facts and Approved rights. Outputs are not production or publish-ready; stop before external use.</v>
      </c>
      <c r="B2" s="7"/>
      <c r="C2" s="7"/>
      <c r="D2" s="7"/>
      <c r="E2" s="7"/>
    </row>
    <row r="4" ht="34" customHeight="1">
      <c r="A4" s="16" t="str">
        <v>step</v>
      </c>
      <c r="B4" s="17" t="str">
        <v>owner</v>
      </c>
      <c r="C4" s="17" t="str">
        <v>action</v>
      </c>
      <c r="D4" s="17" t="str">
        <v>evidence</v>
      </c>
      <c r="E4" s="18" t="str">
        <v>gate</v>
      </c>
    </row>
    <row r="5" ht="36" customHeight="1">
      <c r="A5" s="24" t="n">
        <v>1</v>
      </c>
      <c r="B5" s="24" t="str">
        <v>Sales + Creative</v>
      </c>
      <c r="C5" s="24" t="str">
        <v>Choose one B2B or B2C mission and one approved product set</v>
      </c>
      <c r="D5" s="24" t="str">
        <v>B2B Brief or B2C Brief + Product Truth</v>
      </c>
      <c r="E5" s="24" t="str">
        <v>Mission fields complete</v>
      </c>
    </row>
    <row r="6" ht="36" customHeight="1">
      <c r="A6" s="26" t="n">
        <v>2</v>
      </c>
      <c r="B6" s="26" t="str">
        <v>Sales Concept Lead</v>
      </c>
      <c r="C6" s="26" t="str">
        <v>Create three routes and recommend one for human selection</v>
      </c>
      <c r="D6" s="26" t="str">
        <v>Claims + route comparison + Change Log</v>
      </c>
      <c r="E6" s="26" t="str">
        <v>No invented claim</v>
      </c>
    </row>
    <row r="7" ht="36" customHeight="1">
      <c r="A7" s="25" t="n">
        <v>3</v>
      </c>
      <c r="B7" s="25" t="str">
        <v>Storyboard Producer</v>
      </c>
      <c r="C7" s="25" t="str">
        <v>Complete exactly eight frames and 30 seconds</v>
      </c>
      <c r="D7" s="25" t="str">
        <v>Storyboard total formula</v>
      </c>
      <c r="E7" s="25" t="str">
        <v>Continuity and readiness ≥4/5</v>
      </c>
    </row>
    <row r="8" ht="36" customHeight="1">
      <c r="A8" s="26" t="n">
        <v>4</v>
      </c>
      <c r="B8" s="26" t="str">
        <v>Packshot or Model Producer</v>
      </c>
      <c r="C8" s="26" t="str">
        <v>Use Approved fallback media or create a Concept Mockup</v>
      </c>
      <c r="D8" s="26" t="str">
        <v>Rights + specs + media ID</v>
      </c>
      <c r="E8" s="26" t="str">
        <v>Critical geometry/anatomy defects = 0</v>
      </c>
    </row>
    <row r="9" ht="36" customHeight="1">
      <c r="A9" s="25" t="n">
        <v>5</v>
      </c>
      <c r="B9" s="25" t="str">
        <v>Visual Auditor</v>
      </c>
      <c r="C9" s="25" t="str">
        <v>Run visual fidelity technical accessibility and rights checks</v>
      </c>
      <c r="D9" s="25" t="str">
        <v>Visual QA</v>
      </c>
      <c r="E9" s="25" t="str">
        <v>No Critical Fail</v>
      </c>
    </row>
    <row r="10" ht="36" customHeight="1">
      <c r="A10" s="26" t="n">
        <v>6</v>
      </c>
      <c r="B10" s="26" t="str">
        <v>Claim Auditor</v>
      </c>
      <c r="C10" s="26" t="str">
        <v>Join every explicit or implied statement to approved evidence</v>
      </c>
      <c r="D10" s="26" t="str">
        <v>Claims + Product Truth</v>
      </c>
      <c r="E10" s="26" t="str">
        <v>Every claim Approved</v>
      </c>
    </row>
    <row r="11" ht="36" customHeight="1">
      <c r="A11" s="25" t="n">
        <v>7</v>
      </c>
      <c r="B11" s="25" t="str">
        <v>Revise-from-Defects</v>
      </c>
      <c r="C11" s="25" t="str">
        <v>Create V2 only from named defects</v>
      </c>
      <c r="D11" s="25" t="str">
        <v>Rubric + Change Log</v>
      </c>
      <c r="E11" s="25" t="str">
        <v>Score +5 OR defects -1</v>
      </c>
    </row>
    <row r="12" ht="36" customHeight="1">
      <c r="A12" s="26" t="n">
        <v>8</v>
      </c>
      <c r="B12" s="26" t="str">
        <v>Human reviewers</v>
      </c>
      <c r="C12" s="26" t="str">
        <v>Review the evidence package and record decision</v>
      </c>
      <c r="D12" s="26" t="str">
        <v>Change Log + sign-off fields</v>
      </c>
      <c r="E12" s="26" t="str">
        <v>STOP BEFORE PUBLISH</v>
      </c>
    </row>
  </sheetData>
  <mergeCells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2" hidden="0" customWidth="1"/>
    <col min="2" max="2" width="20" hidden="0" customWidth="1"/>
    <col min="3" max="3" width="12" hidden="0" customWidth="1"/>
    <col min="4" max="4" width="14" hidden="0" customWidth="1"/>
    <col min="5" max="5" width="16" hidden="0" customWidth="1"/>
    <col min="6" max="6" width="18" hidden="0" customWidth="1"/>
    <col min="7" max="7" width="16" hidden="0" customWidth="1"/>
    <col min="8" max="8" width="28" hidden="0" customWidth="1"/>
    <col min="9" max="9" width="28" hidden="0" customWidth="1"/>
    <col min="10" max="10" width="12" hidden="0" customWidth="1"/>
    <col min="11" max="11" width="58" hidden="0" customWidth="1"/>
    <col min="12" max="12" width="44" hidden="0" customWidth="1"/>
    <col min="13" max="13" width="22" hidden="0" customWidth="1"/>
    <col min="14" max="14" width="48" hidden="0" customWidth="1"/>
    <col min="15" max="15" width="20" hidden="0" customWidth="1"/>
    <col min="16" max="16" width="20" hidden="0" customWidth="1"/>
    <col min="17" max="17" width="22" hidden="0" customWidth="1"/>
    <col min="18" max="18" width="24" hidden="0" customWidth="1"/>
    <col min="19" max="19" width="18" hidden="0" customWidth="1"/>
  </cols>
  <sheetData>
    <row r="1" ht="32" customHeight="1">
      <c r="A1" s="3" t="str">
        <v>DRAFT · TRAINING ONLY · Visual QA and Defect Log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40" customHeight="1">
      <c r="A2" s="7" t="str">
        <v>Formula-backed lineage: every V2 ID must be an authorized V1 defect; only Passed evidence with an exact accepted Change Log reference can resolve it.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4" ht="34" customHeight="1">
      <c r="A4" s="16" t="str">
        <v>version</v>
      </c>
      <c r="B4" s="17" t="str">
        <v>defect_id</v>
      </c>
      <c r="C4" s="17" t="str">
        <v>severity</v>
      </c>
      <c r="D4" s="17" t="str">
        <v>status</v>
      </c>
      <c r="E4" s="17" t="str">
        <v>qa_id</v>
      </c>
      <c r="F4" s="17" t="str">
        <v>media_id</v>
      </c>
      <c r="G4" s="17" t="str">
        <v>review_date</v>
      </c>
      <c r="H4" s="17" t="str">
        <v>reviewer</v>
      </c>
      <c r="I4" s="17" t="str">
        <v>check_type</v>
      </c>
      <c r="J4" s="17" t="str">
        <v>result</v>
      </c>
      <c r="K4" s="17" t="str">
        <v>observation</v>
      </c>
      <c r="L4" s="17" t="str">
        <v>required_action</v>
      </c>
      <c r="M4" s="17" t="str">
        <v>authorized_change_id</v>
      </c>
      <c r="N4" s="17" t="str">
        <v>evidence_ref</v>
      </c>
      <c r="O4" s="17" t="str">
        <v>v1_authorization</v>
      </c>
      <c r="P4" s="17" t="str">
        <v>v2_v1_membership</v>
      </c>
      <c r="Q4" s="17" t="str">
        <v>unique_version_defect</v>
      </c>
      <c r="R4" s="17" t="str">
        <v>resolution_authorization</v>
      </c>
      <c r="S4" s="18" t="str">
        <v>state_control</v>
      </c>
    </row>
    <row r="5" ht="36" customHeight="1">
      <c r="A5" s="24" t="str">
        <v>BASELINE</v>
      </c>
      <c r="B5" s="24" t="str">
        <v>NONE</v>
      </c>
      <c r="C5" s="24" t="str">
        <v>None</v>
      </c>
      <c r="D5" s="24" t="str">
        <v>Closed</v>
      </c>
      <c r="E5" s="24" t="str">
        <v>VQA-001</v>
      </c>
      <c r="F5" s="24" t="str">
        <v>MEDIA-HERO-01</v>
      </c>
      <c r="G5" s="33" t="n">
        <v>46243</v>
      </c>
      <c r="H5" s="24" t="str">
        <v>Synthetic Visual Reviewer</v>
      </c>
      <c r="I5" s="24" t="str">
        <v>Product geometry</v>
      </c>
      <c r="J5" s="24" t="str">
        <v>Pass</v>
      </c>
      <c r="K5" s="24" t="str">
        <v>Round silhouette and facet pattern are coherent for a concept mockup</v>
      </c>
      <c r="L5" s="24" t="str">
        <v>None</v>
      </c>
      <c r="M5" s="24" t="str">
        <v>NONE</v>
      </c>
      <c r="N5" s="24" t="str">
        <v>MEDIA-HERO-01 depicted_shape Round</v>
      </c>
      <c r="O5" s="24" t="str">
        <f>IF(AND(A5="V1",B5&lt;&gt;"NONE"),IF(COUNTIFS('Change Log'!$B$5:$B$200,"V1",'Change Log'!$E$5:$E$200,"QA",'Change Log'!$F$5:$F$200,B5,'Change Log'!$H$5:$H$200,E5&amp;"|"&amp;N5,'Change Log'!$I$5:$I$200,"Accepted")=1,"PASS","BLOCK"),"N/A")</f>
        <v>N/A</v>
      </c>
      <c r="P5" s="24" t="str">
        <f>IF(AND(A5="V2",B5&lt;&gt;"NONE"),IF(COUNTIFS($A$5:$A$22,"V1",$B$5:$B$22,B5,$D$5:$D$22,"Open",$O$5:$O$22,"PASS")=1,"PASS","BLOCK"),"N/A")</f>
        <v>N/A</v>
      </c>
      <c r="Q5" s="24" t="str">
        <f>IF(AND(OR(A5="V1",A5="V2"),B5&lt;&gt;"NONE"),IF(COUNTIFS($A$5:$A$22,A5,$B$5:$B$22,B5)=1,"PASS","BLOCK"),"N/A")</f>
        <v>N/A</v>
      </c>
      <c r="R5" s="24" t="str">
        <f>IF(AND(A5="V2",D5="Resolved"),IF(AND(J5="Pass",COUNTIFS('Change Log'!$A$5:$A$200,M5,'Change Log'!$B$5:$B$200,"V2",'Change Log'!$E$5:$E$200,"Revise",'Change Log'!$F$5:$F$200,B5,'Change Log'!$H$5:$H$200,E5&amp;"|"&amp;N5,'Change Log'!$I$5:$I$200,"Accepted")=1),"PASS","BLOCK"),"N/A")</f>
        <v>N/A</v>
      </c>
      <c r="S5" s="24" t="str">
        <f>IF(AND(OR(A5="V1",A5="V2"),B5&lt;&gt;"NONE"),IF(OR(AND(A5="V1",D5="Open",J5="Fail"),AND(A5="V2",D5="Open",J5="Fail",M5="NONE"),AND(A5="V2",D5="Resolved",J5="Pass",R5="PASS")),"PASS","BLOCK"),"N/A")</f>
        <v>N/A</v>
      </c>
    </row>
    <row r="6" ht="36" customHeight="1">
      <c r="A6" s="26" t="str">
        <v>BASELINE</v>
      </c>
      <c r="B6" s="26" t="str">
        <v>NONE</v>
      </c>
      <c r="C6" s="26" t="str">
        <v>None</v>
      </c>
      <c r="D6" s="26" t="str">
        <v>Closed</v>
      </c>
      <c r="E6" s="26" t="str">
        <v>VQA-002</v>
      </c>
      <c r="F6" s="26" t="str">
        <v>MEDIA-HERO-01</v>
      </c>
      <c r="G6" s="34" t="n">
        <v>46243</v>
      </c>
      <c r="H6" s="26" t="str">
        <v>Synthetic Visual Reviewer</v>
      </c>
      <c r="I6" s="26" t="str">
        <v>Technical and brand safety</v>
      </c>
      <c r="J6" s="26" t="str">
        <v>Pass</v>
      </c>
      <c r="K6" s="26" t="str">
        <v>Wide frame has usable negative space with no text logo or watermark</v>
      </c>
      <c r="L6" s="26" t="str">
        <v>None</v>
      </c>
      <c r="M6" s="26" t="str">
        <v>NONE</v>
      </c>
      <c r="N6" s="26" t="str">
        <v>MEDIA-HERO-01 rights metadata</v>
      </c>
      <c r="O6" s="26" t="str">
        <f>IF(AND(A6="V1",B6&lt;&gt;"NONE"),IF(COUNTIFS('Change Log'!$B$5:$B$200,"V1",'Change Log'!$E$5:$E$200,"QA",'Change Log'!$F$5:$F$200,B6,'Change Log'!$H$5:$H$200,E6&amp;"|"&amp;N6,'Change Log'!$I$5:$I$200,"Accepted")=1,"PASS","BLOCK"),"N/A")</f>
        <v>N/A</v>
      </c>
      <c r="P6" s="26" t="str">
        <f>IF(AND(A6="V2",B6&lt;&gt;"NONE"),IF(COUNTIFS($A$5:$A$22,"V1",$B$5:$B$22,B6,$D$5:$D$22,"Open",$O$5:$O$22,"PASS")=1,"PASS","BLOCK"),"N/A")</f>
        <v>N/A</v>
      </c>
      <c r="Q6" s="26" t="str">
        <f>IF(AND(OR(A6="V1",A6="V2"),B6&lt;&gt;"NONE"),IF(COUNTIFS($A$5:$A$22,A6,$B$5:$B$22,B6)=1,"PASS","BLOCK"),"N/A")</f>
        <v>N/A</v>
      </c>
      <c r="R6" s="26" t="str">
        <f>IF(AND(A6="V2",D6="Resolved"),IF(AND(J6="Pass",COUNTIFS('Change Log'!$A$5:$A$200,M6,'Change Log'!$B$5:$B$200,"V2",'Change Log'!$E$5:$E$200,"Revise",'Change Log'!$F$5:$F$200,B6,'Change Log'!$H$5:$H$200,E6&amp;"|"&amp;N6,'Change Log'!$I$5:$I$200,"Accepted")=1),"PASS","BLOCK"),"N/A")</f>
        <v>N/A</v>
      </c>
      <c r="S6" s="26" t="str">
        <f>IF(AND(OR(A6="V1",A6="V2"),B6&lt;&gt;"NONE"),IF(OR(AND(A6="V1",D6="Open",J6="Fail"),AND(A6="V2",D6="Open",J6="Fail",M6="NONE"),AND(A6="V2",D6="Resolved",J6="Pass",R6="PASS")),"PASS","BLOCK"),"N/A")</f>
        <v>N/A</v>
      </c>
    </row>
    <row r="7" ht="36" customHeight="1">
      <c r="A7" s="25" t="str">
        <v>BASELINE</v>
      </c>
      <c r="B7" s="25" t="str">
        <v>NONE</v>
      </c>
      <c r="C7" s="25" t="str">
        <v>None</v>
      </c>
      <c r="D7" s="25" t="str">
        <v>Closed</v>
      </c>
      <c r="E7" s="25" t="str">
        <v>VQA-003</v>
      </c>
      <c r="F7" s="25" t="str">
        <v>MEDIA-HERO-01</v>
      </c>
      <c r="G7" s="35" t="n">
        <v>46243</v>
      </c>
      <c r="H7" s="25" t="str">
        <v>Synthetic Visual Reviewer</v>
      </c>
      <c r="I7" s="25" t="str">
        <v>Semantic rights join</v>
      </c>
      <c r="J7" s="25" t="str">
        <v>Pass</v>
      </c>
      <c r="K7" s="25" t="str">
        <v>Round prompt metadata joins the Round Product Truth assignment DL-1007</v>
      </c>
      <c r="L7" s="25" t="str">
        <v>None</v>
      </c>
      <c r="M7" s="25" t="str">
        <v>NONE</v>
      </c>
      <c r="N7" s="25" t="str">
        <v>MEDIA-HERO-01 → DL-1007 → Round</v>
      </c>
      <c r="O7" s="25" t="str">
        <f>IF(AND(A7="V1",B7&lt;&gt;"NONE"),IF(COUNTIFS('Change Log'!$B$5:$B$200,"V1",'Change Log'!$E$5:$E$200,"QA",'Change Log'!$F$5:$F$200,B7,'Change Log'!$H$5:$H$200,E7&amp;"|"&amp;N7,'Change Log'!$I$5:$I$200,"Accepted")=1,"PASS","BLOCK"),"N/A")</f>
        <v>N/A</v>
      </c>
      <c r="P7" s="25" t="str">
        <f>IF(AND(A7="V2",B7&lt;&gt;"NONE"),IF(COUNTIFS($A$5:$A$22,"V1",$B$5:$B$22,B7,$D$5:$D$22,"Open",$O$5:$O$22,"PASS")=1,"PASS","BLOCK"),"N/A")</f>
        <v>N/A</v>
      </c>
      <c r="Q7" s="25" t="str">
        <f>IF(AND(OR(A7="V1",A7="V2"),B7&lt;&gt;"NONE"),IF(COUNTIFS($A$5:$A$22,A7,$B$5:$B$22,B7)=1,"PASS","BLOCK"),"N/A")</f>
        <v>N/A</v>
      </c>
      <c r="R7" s="25" t="str">
        <f>IF(AND(A7="V2",D7="Resolved"),IF(AND(J7="Pass",COUNTIFS('Change Log'!$A$5:$A$200,M7,'Change Log'!$B$5:$B$200,"V2",'Change Log'!$E$5:$E$200,"Revise",'Change Log'!$F$5:$F$200,B7,'Change Log'!$H$5:$H$200,E7&amp;"|"&amp;N7,'Change Log'!$I$5:$I$200,"Accepted")=1),"PASS","BLOCK"),"N/A")</f>
        <v>N/A</v>
      </c>
      <c r="S7" s="25" t="str">
        <f>IF(AND(OR(A7="V1",A7="V2"),B7&lt;&gt;"NONE"),IF(OR(AND(A7="V1",D7="Open",J7="Fail"),AND(A7="V2",D7="Open",J7="Fail",M7="NONE"),AND(A7="V2",D7="Resolved",J7="Pass",R7="PASS")),"PASS","BLOCK"),"N/A")</f>
        <v>N/A</v>
      </c>
    </row>
    <row r="8" ht="36" customHeight="1">
      <c r="A8" s="26" t="str">
        <v>BASELINE</v>
      </c>
      <c r="B8" s="26" t="str">
        <v>NONE</v>
      </c>
      <c r="C8" s="26" t="str">
        <v>None</v>
      </c>
      <c r="D8" s="26" t="str">
        <v>Closed</v>
      </c>
      <c r="E8" s="26" t="str">
        <v>VQA-004</v>
      </c>
      <c r="F8" s="26" t="str">
        <v>MEDIA-SQUARE-01</v>
      </c>
      <c r="G8" s="34" t="n">
        <v>46243</v>
      </c>
      <c r="H8" s="26" t="str">
        <v>Synthetic Visual Reviewer</v>
      </c>
      <c r="I8" s="26" t="str">
        <v>Product geometry</v>
      </c>
      <c r="J8" s="26" t="str">
        <v>Pass</v>
      </c>
      <c r="K8" s="26" t="str">
        <v>Oval outline is balanced and product remains fully visible</v>
      </c>
      <c r="L8" s="26" t="str">
        <v>None</v>
      </c>
      <c r="M8" s="26" t="str">
        <v>NONE</v>
      </c>
      <c r="N8" s="26" t="str">
        <v>MEDIA-SQUARE-01 depicted_shape Oval</v>
      </c>
      <c r="O8" s="26" t="str">
        <f>IF(AND(A8="V1",B8&lt;&gt;"NONE"),IF(COUNTIFS('Change Log'!$B$5:$B$200,"V1",'Change Log'!$E$5:$E$200,"QA",'Change Log'!$F$5:$F$200,B8,'Change Log'!$H$5:$H$200,E8&amp;"|"&amp;N8,'Change Log'!$I$5:$I$200,"Accepted")=1,"PASS","BLOCK"),"N/A")</f>
        <v>N/A</v>
      </c>
      <c r="P8" s="26" t="str">
        <f>IF(AND(A8="V2",B8&lt;&gt;"NONE"),IF(COUNTIFS($A$5:$A$22,"V1",$B$5:$B$22,B8,$D$5:$D$22,"Open",$O$5:$O$22,"PASS")=1,"PASS","BLOCK"),"N/A")</f>
        <v>N/A</v>
      </c>
      <c r="Q8" s="26" t="str">
        <f>IF(AND(OR(A8="V1",A8="V2"),B8&lt;&gt;"NONE"),IF(COUNTIFS($A$5:$A$22,A8,$B$5:$B$22,B8)=1,"PASS","BLOCK"),"N/A")</f>
        <v>N/A</v>
      </c>
      <c r="R8" s="26" t="str">
        <f>IF(AND(A8="V2",D8="Resolved"),IF(AND(J8="Pass",COUNTIFS('Change Log'!$A$5:$A$200,M8,'Change Log'!$B$5:$B$200,"V2",'Change Log'!$E$5:$E$200,"Revise",'Change Log'!$F$5:$F$200,B8,'Change Log'!$H$5:$H$200,E8&amp;"|"&amp;N8,'Change Log'!$I$5:$I$200,"Accepted")=1),"PASS","BLOCK"),"N/A")</f>
        <v>N/A</v>
      </c>
      <c r="S8" s="26" t="str">
        <f>IF(AND(OR(A8="V1",A8="V2"),B8&lt;&gt;"NONE"),IF(OR(AND(A8="V1",D8="Open",J8="Fail"),AND(A8="V2",D8="Open",J8="Fail",M8="NONE"),AND(A8="V2",D8="Resolved",J8="Pass",R8="PASS")),"PASS","BLOCK"),"N/A")</f>
        <v>N/A</v>
      </c>
    </row>
    <row r="9" ht="36" customHeight="1">
      <c r="A9" s="25" t="str">
        <v>BASELINE</v>
      </c>
      <c r="B9" s="25" t="str">
        <v>NONE</v>
      </c>
      <c r="C9" s="25" t="str">
        <v>None</v>
      </c>
      <c r="D9" s="25" t="str">
        <v>Closed</v>
      </c>
      <c r="E9" s="25" t="str">
        <v>VQA-005</v>
      </c>
      <c r="F9" s="25" t="str">
        <v>MEDIA-SQUARE-01</v>
      </c>
      <c r="G9" s="35" t="n">
        <v>46243</v>
      </c>
      <c r="H9" s="25" t="str">
        <v>Synthetic Visual Reviewer</v>
      </c>
      <c r="I9" s="25" t="str">
        <v>Channel crop</v>
      </c>
      <c r="J9" s="25" t="str">
        <v>Pass</v>
      </c>
      <c r="K9" s="25" t="str">
        <v>Square composition has balanced padding and clear catalog silhouette</v>
      </c>
      <c r="L9" s="25" t="str">
        <v>None</v>
      </c>
      <c r="M9" s="25" t="str">
        <v>NONE</v>
      </c>
      <c r="N9" s="25" t="str">
        <v>MEDIA-SQUARE-01 rights metadata</v>
      </c>
      <c r="O9" s="25" t="str">
        <f>IF(AND(A9="V1",B9&lt;&gt;"NONE"),IF(COUNTIFS('Change Log'!$B$5:$B$200,"V1",'Change Log'!$E$5:$E$200,"QA",'Change Log'!$F$5:$F$200,B9,'Change Log'!$H$5:$H$200,E9&amp;"|"&amp;N9,'Change Log'!$I$5:$I$200,"Accepted")=1,"PASS","BLOCK"),"N/A")</f>
        <v>N/A</v>
      </c>
      <c r="P9" s="25" t="str">
        <f>IF(AND(A9="V2",B9&lt;&gt;"NONE"),IF(COUNTIFS($A$5:$A$22,"V1",$B$5:$B$22,B9,$D$5:$D$22,"Open",$O$5:$O$22,"PASS")=1,"PASS","BLOCK"),"N/A")</f>
        <v>N/A</v>
      </c>
      <c r="Q9" s="25" t="str">
        <f>IF(AND(OR(A9="V1",A9="V2"),B9&lt;&gt;"NONE"),IF(COUNTIFS($A$5:$A$22,A9,$B$5:$B$22,B9)=1,"PASS","BLOCK"),"N/A")</f>
        <v>N/A</v>
      </c>
      <c r="R9" s="25" t="str">
        <f>IF(AND(A9="V2",D9="Resolved"),IF(AND(J9="Pass",COUNTIFS('Change Log'!$A$5:$A$200,M9,'Change Log'!$B$5:$B$200,"V2",'Change Log'!$E$5:$E$200,"Revise",'Change Log'!$F$5:$F$200,B9,'Change Log'!$H$5:$H$200,E9&amp;"|"&amp;N9,'Change Log'!$I$5:$I$200,"Accepted")=1),"PASS","BLOCK"),"N/A")</f>
        <v>N/A</v>
      </c>
      <c r="S9" s="25" t="str">
        <f>IF(AND(OR(A9="V1",A9="V2"),B9&lt;&gt;"NONE"),IF(OR(AND(A9="V1",D9="Open",J9="Fail"),AND(A9="V2",D9="Open",J9="Fail",M9="NONE"),AND(A9="V2",D9="Resolved",J9="Pass",R9="PASS")),"PASS","BLOCK"),"N/A")</f>
        <v>N/A</v>
      </c>
    </row>
    <row r="10" ht="36" customHeight="1">
      <c r="A10" s="26" t="str">
        <v>BASELINE</v>
      </c>
      <c r="B10" s="26" t="str">
        <v>NONE</v>
      </c>
      <c r="C10" s="26" t="str">
        <v>None</v>
      </c>
      <c r="D10" s="26" t="str">
        <v>Closed</v>
      </c>
      <c r="E10" s="26" t="str">
        <v>VQA-006</v>
      </c>
      <c r="F10" s="26" t="str">
        <v>MEDIA-SQUARE-01</v>
      </c>
      <c r="G10" s="34" t="n">
        <v>46243</v>
      </c>
      <c r="H10" s="26" t="str">
        <v>Synthetic Visual Reviewer</v>
      </c>
      <c r="I10" s="26" t="str">
        <v>Semantic rights join</v>
      </c>
      <c r="J10" s="26" t="str">
        <v>Pass</v>
      </c>
      <c r="K10" s="26" t="str">
        <v>Oval prompt metadata joins the Oval Product Truth assignment DL-1002</v>
      </c>
      <c r="L10" s="26" t="str">
        <v>None</v>
      </c>
      <c r="M10" s="26" t="str">
        <v>NONE</v>
      </c>
      <c r="N10" s="26" t="str">
        <v>MEDIA-SQUARE-01 → DL-1002 → Oval</v>
      </c>
      <c r="O10" s="26" t="str">
        <f>IF(AND(A10="V1",B10&lt;&gt;"NONE"),IF(COUNTIFS('Change Log'!$B$5:$B$200,"V1",'Change Log'!$E$5:$E$200,"QA",'Change Log'!$F$5:$F$200,B10,'Change Log'!$H$5:$H$200,E10&amp;"|"&amp;N10,'Change Log'!$I$5:$I$200,"Accepted")=1,"PASS","BLOCK"),"N/A")</f>
        <v>N/A</v>
      </c>
      <c r="P10" s="26" t="str">
        <f>IF(AND(A10="V2",B10&lt;&gt;"NONE"),IF(COUNTIFS($A$5:$A$22,"V1",$B$5:$B$22,B10,$D$5:$D$22,"Open",$O$5:$O$22,"PASS")=1,"PASS","BLOCK"),"N/A")</f>
        <v>N/A</v>
      </c>
      <c r="Q10" s="26" t="str">
        <f>IF(AND(OR(A10="V1",A10="V2"),B10&lt;&gt;"NONE"),IF(COUNTIFS($A$5:$A$22,A10,$B$5:$B$22,B10)=1,"PASS","BLOCK"),"N/A")</f>
        <v>N/A</v>
      </c>
      <c r="R10" s="26" t="str">
        <f>IF(AND(A10="V2",D10="Resolved"),IF(AND(J10="Pass",COUNTIFS('Change Log'!$A$5:$A$200,M10,'Change Log'!$B$5:$B$200,"V2",'Change Log'!$E$5:$E$200,"Revise",'Change Log'!$F$5:$F$200,B10,'Change Log'!$H$5:$H$200,E10&amp;"|"&amp;N10,'Change Log'!$I$5:$I$200,"Accepted")=1),"PASS","BLOCK"),"N/A")</f>
        <v>N/A</v>
      </c>
      <c r="S10" s="26" t="str">
        <f>IF(AND(OR(A10="V1",A10="V2"),B10&lt;&gt;"NONE"),IF(OR(AND(A10="V1",D10="Open",J10="Fail"),AND(A10="V2",D10="Open",J10="Fail",M10="NONE"),AND(A10="V2",D10="Resolved",J10="Pass",R10="PASS")),"PASS","BLOCK"),"N/A")</f>
        <v>N/A</v>
      </c>
    </row>
    <row r="11" ht="36" customHeight="1">
      <c r="A11" s="25" t="str">
        <v>BASELINE</v>
      </c>
      <c r="B11" s="25" t="str">
        <v>NONE</v>
      </c>
      <c r="C11" s="25" t="str">
        <v>None</v>
      </c>
      <c r="D11" s="25" t="str">
        <v>Closed</v>
      </c>
      <c r="E11" s="25" t="str">
        <v>VQA-007</v>
      </c>
      <c r="F11" s="25" t="str">
        <v>MEDIA-MACRO-01</v>
      </c>
      <c r="G11" s="35" t="n">
        <v>46243</v>
      </c>
      <c r="H11" s="25" t="str">
        <v>Synthetic Visual Reviewer</v>
      </c>
      <c r="I11" s="25" t="str">
        <v>Product geometry</v>
      </c>
      <c r="J11" s="25" t="str">
        <v>Pass</v>
      </c>
      <c r="K11" s="25" t="str">
        <v>Emerald-style step facets and edges are coherent for macro QA</v>
      </c>
      <c r="L11" s="25" t="str">
        <v>None</v>
      </c>
      <c r="M11" s="25" t="str">
        <v>NONE</v>
      </c>
      <c r="N11" s="25" t="str">
        <v>MEDIA-MACRO-01 depicted_shape Emerald</v>
      </c>
      <c r="O11" s="25" t="str">
        <f>IF(AND(A11="V1",B11&lt;&gt;"NONE"),IF(COUNTIFS('Change Log'!$B$5:$B$200,"V1",'Change Log'!$E$5:$E$200,"QA",'Change Log'!$F$5:$F$200,B11,'Change Log'!$H$5:$H$200,E11&amp;"|"&amp;N11,'Change Log'!$I$5:$I$200,"Accepted")=1,"PASS","BLOCK"),"N/A")</f>
        <v>N/A</v>
      </c>
      <c r="P11" s="25" t="str">
        <f>IF(AND(A11="V2",B11&lt;&gt;"NONE"),IF(COUNTIFS($A$5:$A$22,"V1",$B$5:$B$22,B11,$D$5:$D$22,"Open",$O$5:$O$22,"PASS")=1,"PASS","BLOCK"),"N/A")</f>
        <v>N/A</v>
      </c>
      <c r="Q11" s="25" t="str">
        <f>IF(AND(OR(A11="V1",A11="V2"),B11&lt;&gt;"NONE"),IF(COUNTIFS($A$5:$A$22,A11,$B$5:$B$22,B11)=1,"PASS","BLOCK"),"N/A")</f>
        <v>N/A</v>
      </c>
      <c r="R11" s="25" t="str">
        <f>IF(AND(A11="V2",D11="Resolved"),IF(AND(J11="Pass",COUNTIFS('Change Log'!$A$5:$A$200,M11,'Change Log'!$B$5:$B$200,"V2",'Change Log'!$E$5:$E$200,"Revise",'Change Log'!$F$5:$F$200,B11,'Change Log'!$H$5:$H$200,E11&amp;"|"&amp;N11,'Change Log'!$I$5:$I$200,"Accepted")=1),"PASS","BLOCK"),"N/A")</f>
        <v>N/A</v>
      </c>
      <c r="S11" s="25" t="str">
        <f>IF(AND(OR(A11="V1",A11="V2"),B11&lt;&gt;"NONE"),IF(OR(AND(A11="V1",D11="Open",J11="Fail"),AND(A11="V2",D11="Open",J11="Fail",M11="NONE"),AND(A11="V2",D11="Resolved",J11="Pass",R11="PASS")),"PASS","BLOCK"),"N/A")</f>
        <v>N/A</v>
      </c>
    </row>
    <row r="12" ht="36" customHeight="1">
      <c r="A12" s="26" t="str">
        <v>BASELINE</v>
      </c>
      <c r="B12" s="26" t="str">
        <v>NONE</v>
      </c>
      <c r="C12" s="26" t="str">
        <v>None</v>
      </c>
      <c r="D12" s="26" t="str">
        <v>Closed</v>
      </c>
      <c r="E12" s="26" t="str">
        <v>VQA-008</v>
      </c>
      <c r="F12" s="26" t="str">
        <v>MEDIA-MACRO-01</v>
      </c>
      <c r="G12" s="34" t="n">
        <v>46243</v>
      </c>
      <c r="H12" s="26" t="str">
        <v>Synthetic Visual Reviewer</v>
      </c>
      <c r="I12" s="26" t="str">
        <v>Technical and brand safety</v>
      </c>
      <c r="J12" s="26" t="str">
        <v>Pass</v>
      </c>
      <c r="K12" s="26" t="str">
        <v>Macro detail is sharp with no text logo packaging or watermark</v>
      </c>
      <c r="L12" s="26" t="str">
        <v>None</v>
      </c>
      <c r="M12" s="26" t="str">
        <v>NONE</v>
      </c>
      <c r="N12" s="26" t="str">
        <v>MEDIA-MACRO-01 rights metadata</v>
      </c>
      <c r="O12" s="26" t="str">
        <f>IF(AND(A12="V1",B12&lt;&gt;"NONE"),IF(COUNTIFS('Change Log'!$B$5:$B$200,"V1",'Change Log'!$E$5:$E$200,"QA",'Change Log'!$F$5:$F$200,B12,'Change Log'!$H$5:$H$200,E12&amp;"|"&amp;N12,'Change Log'!$I$5:$I$200,"Accepted")=1,"PASS","BLOCK"),"N/A")</f>
        <v>N/A</v>
      </c>
      <c r="P12" s="26" t="str">
        <f>IF(AND(A12="V2",B12&lt;&gt;"NONE"),IF(COUNTIFS($A$5:$A$22,"V1",$B$5:$B$22,B12,$D$5:$D$22,"Open",$O$5:$O$22,"PASS")=1,"PASS","BLOCK"),"N/A")</f>
        <v>N/A</v>
      </c>
      <c r="Q12" s="26" t="str">
        <f>IF(AND(OR(A12="V1",A12="V2"),B12&lt;&gt;"NONE"),IF(COUNTIFS($A$5:$A$22,A12,$B$5:$B$22,B12)=1,"PASS","BLOCK"),"N/A")</f>
        <v>N/A</v>
      </c>
      <c r="R12" s="26" t="str">
        <f>IF(AND(A12="V2",D12="Resolved"),IF(AND(J12="Pass",COUNTIFS('Change Log'!$A$5:$A$200,M12,'Change Log'!$B$5:$B$200,"V2",'Change Log'!$E$5:$E$200,"Revise",'Change Log'!$F$5:$F$200,B12,'Change Log'!$H$5:$H$200,E12&amp;"|"&amp;N12,'Change Log'!$I$5:$I$200,"Accepted")=1),"PASS","BLOCK"),"N/A")</f>
        <v>N/A</v>
      </c>
      <c r="S12" s="26" t="str">
        <f>IF(AND(OR(A12="V1",A12="V2"),B12&lt;&gt;"NONE"),IF(OR(AND(A12="V1",D12="Open",J12="Fail"),AND(A12="V2",D12="Open",J12="Fail",M12="NONE"),AND(A12="V2",D12="Resolved",J12="Pass",R12="PASS")),"PASS","BLOCK"),"N/A")</f>
        <v>N/A</v>
      </c>
    </row>
    <row r="13" ht="36" customHeight="1">
      <c r="A13" s="25" t="str">
        <v>BASELINE</v>
      </c>
      <c r="B13" s="25" t="str">
        <v>NONE</v>
      </c>
      <c r="C13" s="25" t="str">
        <v>None</v>
      </c>
      <c r="D13" s="25" t="str">
        <v>Closed</v>
      </c>
      <c r="E13" s="25" t="str">
        <v>VQA-009</v>
      </c>
      <c r="F13" s="25" t="str">
        <v>MEDIA-MACRO-01</v>
      </c>
      <c r="G13" s="35" t="n">
        <v>46243</v>
      </c>
      <c r="H13" s="25" t="str">
        <v>Synthetic Visual Reviewer</v>
      </c>
      <c r="I13" s="25" t="str">
        <v>Semantic rights join</v>
      </c>
      <c r="J13" s="25" t="str">
        <v>Pass</v>
      </c>
      <c r="K13" s="25" t="str">
        <v>Emerald prompt metadata joins the Emerald Product Truth assignment DL-1005</v>
      </c>
      <c r="L13" s="25" t="str">
        <v>None</v>
      </c>
      <c r="M13" s="25" t="str">
        <v>NONE</v>
      </c>
      <c r="N13" s="25" t="str">
        <v>MEDIA-MACRO-01 → DL-1005 → Emerald</v>
      </c>
      <c r="O13" s="25" t="str">
        <f>IF(AND(A13="V1",B13&lt;&gt;"NONE"),IF(COUNTIFS('Change Log'!$B$5:$B$200,"V1",'Change Log'!$E$5:$E$200,"QA",'Change Log'!$F$5:$F$200,B13,'Change Log'!$H$5:$H$200,E13&amp;"|"&amp;N13,'Change Log'!$I$5:$I$200,"Accepted")=1,"PASS","BLOCK"),"N/A")</f>
        <v>N/A</v>
      </c>
      <c r="P13" s="25" t="str">
        <f>IF(AND(A13="V2",B13&lt;&gt;"NONE"),IF(COUNTIFS($A$5:$A$22,"V1",$B$5:$B$22,B13,$D$5:$D$22,"Open",$O$5:$O$22,"PASS")=1,"PASS","BLOCK"),"N/A")</f>
        <v>N/A</v>
      </c>
      <c r="Q13" s="25" t="str">
        <f>IF(AND(OR(A13="V1",A13="V2"),B13&lt;&gt;"NONE"),IF(COUNTIFS($A$5:$A$22,A13,$B$5:$B$22,B13)=1,"PASS","BLOCK"),"N/A")</f>
        <v>N/A</v>
      </c>
      <c r="R13" s="25" t="str">
        <f>IF(AND(A13="V2",D13="Resolved"),IF(AND(J13="Pass",COUNTIFS('Change Log'!$A$5:$A$200,M13,'Change Log'!$B$5:$B$200,"V2",'Change Log'!$E$5:$E$200,"Revise",'Change Log'!$F$5:$F$200,B13,'Change Log'!$H$5:$H$200,E13&amp;"|"&amp;N13,'Change Log'!$I$5:$I$200,"Accepted")=1),"PASS","BLOCK"),"N/A")</f>
        <v>N/A</v>
      </c>
      <c r="S13" s="25" t="str">
        <f>IF(AND(OR(A13="V1",A13="V2"),B13&lt;&gt;"NONE"),IF(OR(AND(A13="V1",D13="Open",J13="Fail"),AND(A13="V2",D13="Open",J13="Fail",M13="NONE"),AND(A13="V2",D13="Resolved",J13="Pass",R13="PASS")),"PASS","BLOCK"),"N/A")</f>
        <v>N/A</v>
      </c>
    </row>
    <row r="14" ht="36" customHeight="1">
      <c r="A14" s="26" t="str">
        <v>BASELINE</v>
      </c>
      <c r="B14" s="26" t="str">
        <v>NONE</v>
      </c>
      <c r="C14" s="26" t="str">
        <v>None</v>
      </c>
      <c r="D14" s="26" t="str">
        <v>Closed</v>
      </c>
      <c r="E14" s="26" t="str">
        <v>VQA-010</v>
      </c>
      <c r="F14" s="26" t="str">
        <v>MEDIA-MODEL-01</v>
      </c>
      <c r="G14" s="34" t="n">
        <v>46243</v>
      </c>
      <c r="H14" s="26" t="str">
        <v>Synthetic Visual Reviewer</v>
      </c>
      <c r="I14" s="26" t="str">
        <v>Anatomy and placement</v>
      </c>
      <c r="J14" s="26" t="str">
        <v>Pass</v>
      </c>
      <c r="K14" s="26" t="str">
        <v>Adult synthetic model has plausible neck and ears with one centered visible pendant</v>
      </c>
      <c r="L14" s="26" t="str">
        <v>None</v>
      </c>
      <c r="M14" s="26" t="str">
        <v>NONE</v>
      </c>
      <c r="N14" s="26" t="str">
        <v>MEDIA-MODEL-01 depicted_shape Round</v>
      </c>
      <c r="O14" s="26" t="str">
        <f>IF(AND(A14="V1",B14&lt;&gt;"NONE"),IF(COUNTIFS('Change Log'!$B$5:$B$200,"V1",'Change Log'!$E$5:$E$200,"QA",'Change Log'!$F$5:$F$200,B14,'Change Log'!$H$5:$H$200,E14&amp;"|"&amp;N14,'Change Log'!$I$5:$I$200,"Accepted")=1,"PASS","BLOCK"),"N/A")</f>
        <v>N/A</v>
      </c>
      <c r="P14" s="26" t="str">
        <f>IF(AND(A14="V2",B14&lt;&gt;"NONE"),IF(COUNTIFS($A$5:$A$22,"V1",$B$5:$B$22,B14,$D$5:$D$22,"Open",$O$5:$O$22,"PASS")=1,"PASS","BLOCK"),"N/A")</f>
        <v>N/A</v>
      </c>
      <c r="Q14" s="26" t="str">
        <f>IF(AND(OR(A14="V1",A14="V2"),B14&lt;&gt;"NONE"),IF(COUNTIFS($A$5:$A$22,A14,$B$5:$B$22,B14)=1,"PASS","BLOCK"),"N/A")</f>
        <v>N/A</v>
      </c>
      <c r="R14" s="26" t="str">
        <f>IF(AND(A14="V2",D14="Resolved"),IF(AND(J14="Pass",COUNTIFS('Change Log'!$A$5:$A$200,M14,'Change Log'!$B$5:$B$200,"V2",'Change Log'!$E$5:$E$200,"Revise",'Change Log'!$F$5:$F$200,B14,'Change Log'!$H$5:$H$200,E14&amp;"|"&amp;N14,'Change Log'!$I$5:$I$200,"Accepted")=1),"PASS","BLOCK"),"N/A")</f>
        <v>N/A</v>
      </c>
      <c r="S14" s="26" t="str">
        <f>IF(AND(OR(A14="V1",A14="V2"),B14&lt;&gt;"NONE"),IF(OR(AND(A14="V1",D14="Open",J14="Fail"),AND(A14="V2",D14="Open",J14="Fail",M14="NONE"),AND(A14="V2",D14="Resolved",J14="Pass",R14="PASS")),"PASS","BLOCK"),"N/A")</f>
        <v>N/A</v>
      </c>
    </row>
    <row r="15" ht="36" customHeight="1">
      <c r="A15" s="25" t="str">
        <v>BASELINE</v>
      </c>
      <c r="B15" s="25" t="str">
        <v>NONE</v>
      </c>
      <c r="C15" s="25" t="str">
        <v>None</v>
      </c>
      <c r="D15" s="25" t="str">
        <v>Closed</v>
      </c>
      <c r="E15" s="25" t="str">
        <v>VQA-011</v>
      </c>
      <c r="F15" s="25" t="str">
        <v>MEDIA-MODEL-01</v>
      </c>
      <c r="G15" s="35" t="n">
        <v>46243</v>
      </c>
      <c r="H15" s="25" t="str">
        <v>Synthetic Visual Reviewer</v>
      </c>
      <c r="I15" s="25" t="str">
        <v>Channel crop and safety</v>
      </c>
      <c r="J15" s="25" t="str">
        <v>Pass</v>
      </c>
      <c r="K15" s="25" t="str">
        <v>Vertical crop is viable and contains no hands text logo watermark or recognizable brand</v>
      </c>
      <c r="L15" s="25" t="str">
        <v>None</v>
      </c>
      <c r="M15" s="25" t="str">
        <v>NONE</v>
      </c>
      <c r="N15" s="25" t="str">
        <v>MEDIA-MODEL-01 rights metadata</v>
      </c>
      <c r="O15" s="25" t="str">
        <f>IF(AND(A15="V1",B15&lt;&gt;"NONE"),IF(COUNTIFS('Change Log'!$B$5:$B$200,"V1",'Change Log'!$E$5:$E$200,"QA",'Change Log'!$F$5:$F$200,B15,'Change Log'!$H$5:$H$200,E15&amp;"|"&amp;N15,'Change Log'!$I$5:$I$200,"Accepted")=1,"PASS","BLOCK"),"N/A")</f>
        <v>N/A</v>
      </c>
      <c r="P15" s="25" t="str">
        <f>IF(AND(A15="V2",B15&lt;&gt;"NONE"),IF(COUNTIFS($A$5:$A$22,"V1",$B$5:$B$22,B15,$D$5:$D$22,"Open",$O$5:$O$22,"PASS")=1,"PASS","BLOCK"),"N/A")</f>
        <v>N/A</v>
      </c>
      <c r="Q15" s="25" t="str">
        <f>IF(AND(OR(A15="V1",A15="V2"),B15&lt;&gt;"NONE"),IF(COUNTIFS($A$5:$A$22,A15,$B$5:$B$22,B15)=1,"PASS","BLOCK"),"N/A")</f>
        <v>N/A</v>
      </c>
      <c r="R15" s="25" t="str">
        <f>IF(AND(A15="V2",D15="Resolved"),IF(AND(J15="Pass",COUNTIFS('Change Log'!$A$5:$A$200,M15,'Change Log'!$B$5:$B$200,"V2",'Change Log'!$E$5:$E$200,"Revise",'Change Log'!$F$5:$F$200,B15,'Change Log'!$H$5:$H$200,E15&amp;"|"&amp;N15,'Change Log'!$I$5:$I$200,"Accepted")=1),"PASS","BLOCK"),"N/A")</f>
        <v>N/A</v>
      </c>
      <c r="S15" s="25" t="str">
        <f>IF(AND(OR(A15="V1",A15="V2"),B15&lt;&gt;"NONE"),IF(OR(AND(A15="V1",D15="Open",J15="Fail"),AND(A15="V2",D15="Open",J15="Fail",M15="NONE"),AND(A15="V2",D15="Resolved",J15="Pass",R15="PASS")),"PASS","BLOCK"),"N/A")</f>
        <v>N/A</v>
      </c>
    </row>
    <row r="16" ht="36" customHeight="1">
      <c r="A16" s="26" t="str">
        <v>BASELINE</v>
      </c>
      <c r="B16" s="26" t="str">
        <v>NONE</v>
      </c>
      <c r="C16" s="26" t="str">
        <v>None</v>
      </c>
      <c r="D16" s="26" t="str">
        <v>Closed</v>
      </c>
      <c r="E16" s="26" t="str">
        <v>VQA-012</v>
      </c>
      <c r="F16" s="26" t="str">
        <v>MEDIA-MODEL-01</v>
      </c>
      <c r="G16" s="34" t="n">
        <v>46243</v>
      </c>
      <c r="H16" s="26" t="str">
        <v>Synthetic Visual Reviewer</v>
      </c>
      <c r="I16" s="26" t="str">
        <v>Semantic rights join</v>
      </c>
      <c r="J16" s="26" t="str">
        <v>Pass</v>
      </c>
      <c r="K16" s="26" t="str">
        <v>Round pendant prompt metadata joins the Round Product Truth assignment DL-1007</v>
      </c>
      <c r="L16" s="26" t="str">
        <v>None</v>
      </c>
      <c r="M16" s="26" t="str">
        <v>NONE</v>
      </c>
      <c r="N16" s="26" t="str">
        <v>MEDIA-MODEL-01 → DL-1007 → Round</v>
      </c>
      <c r="O16" s="26" t="str">
        <f>IF(AND(A16="V1",B16&lt;&gt;"NONE"),IF(COUNTIFS('Change Log'!$B$5:$B$200,"V1",'Change Log'!$E$5:$E$200,"QA",'Change Log'!$F$5:$F$200,B16,'Change Log'!$H$5:$H$200,E16&amp;"|"&amp;N16,'Change Log'!$I$5:$I$200,"Accepted")=1,"PASS","BLOCK"),"N/A")</f>
        <v>N/A</v>
      </c>
      <c r="P16" s="26" t="str">
        <f>IF(AND(A16="V2",B16&lt;&gt;"NONE"),IF(COUNTIFS($A$5:$A$22,"V1",$B$5:$B$22,B16,$D$5:$D$22,"Open",$O$5:$O$22,"PASS")=1,"PASS","BLOCK"),"N/A")</f>
        <v>N/A</v>
      </c>
      <c r="Q16" s="26" t="str">
        <f>IF(AND(OR(A16="V1",A16="V2"),B16&lt;&gt;"NONE"),IF(COUNTIFS($A$5:$A$22,A16,$B$5:$B$22,B16)=1,"PASS","BLOCK"),"N/A")</f>
        <v>N/A</v>
      </c>
      <c r="R16" s="26" t="str">
        <f>IF(AND(A16="V2",D16="Resolved"),IF(AND(J16="Pass",COUNTIFS('Change Log'!$A$5:$A$200,M16,'Change Log'!$B$5:$B$200,"V2",'Change Log'!$E$5:$E$200,"Revise",'Change Log'!$F$5:$F$200,B16,'Change Log'!$H$5:$H$200,E16&amp;"|"&amp;N16,'Change Log'!$I$5:$I$200,"Accepted")=1),"PASS","BLOCK"),"N/A")</f>
        <v>N/A</v>
      </c>
      <c r="S16" s="26" t="str">
        <f>IF(AND(OR(A16="V1",A16="V2"),B16&lt;&gt;"NONE"),IF(OR(AND(A16="V1",D16="Open",J16="Fail"),AND(A16="V2",D16="Open",J16="Fail",M16="NONE"),AND(A16="V2",D16="Resolved",J16="Pass",R16="PASS")),"PASS","BLOCK"),"N/A")</f>
        <v>N/A</v>
      </c>
    </row>
    <row r="17" ht="36" customHeight="1">
      <c r="A17" s="25" t="str">
        <v>V1</v>
      </c>
      <c r="B17" s="25" t="str">
        <v>DEF-STORY-01</v>
      </c>
      <c r="C17" s="25" t="str">
        <v>Major</v>
      </c>
      <c r="D17" s="25" t="str">
        <v>Open</v>
      </c>
      <c r="E17" s="25" t="str">
        <v>VQA-V1-001</v>
      </c>
      <c r="F17" s="25" t="str">
        <v>MEDIA-HERO-01</v>
      </c>
      <c r="G17" s="35" t="n">
        <v>46243</v>
      </c>
      <c r="H17" s="25" t="str">
        <v>Synthetic Visual Reviewer</v>
      </c>
      <c r="I17" s="25" t="str">
        <v>Storyboard evidence</v>
      </c>
      <c r="J17" s="25" t="str">
        <v>Fail</v>
      </c>
      <c r="K17" s="25" t="str">
        <v>Frame evidence checked IDs independently and did not prove semantic shape alignment</v>
      </c>
      <c r="L17" s="25" t="str">
        <v>Add product-shape media-shape and canonical assignment controls</v>
      </c>
      <c r="M17" s="25" t="str">
        <v>NONE</v>
      </c>
      <c r="N17" s="25" t="str">
        <v>Storyboard V1 evidence_status</v>
      </c>
      <c r="O17" s="25" t="str">
        <f>IF(AND(A17="V1",B17&lt;&gt;"NONE"),IF(COUNTIFS('Change Log'!$B$5:$B$200,"V1",'Change Log'!$E$5:$E$200,"QA",'Change Log'!$F$5:$F$200,B17,'Change Log'!$H$5:$H$200,E17&amp;"|"&amp;N17,'Change Log'!$I$5:$I$200,"Accepted")=1,"PASS","BLOCK"),"N/A")</f>
        <v>PASS</v>
      </c>
      <c r="P17" s="25" t="str">
        <f>IF(AND(A17="V2",B17&lt;&gt;"NONE"),IF(COUNTIFS($A$5:$A$22,"V1",$B$5:$B$22,B17,$D$5:$D$22,"Open",$O$5:$O$22,"PASS")=1,"PASS","BLOCK"),"N/A")</f>
        <v>N/A</v>
      </c>
      <c r="Q17" s="25" t="str">
        <f>IF(AND(OR(A17="V1",A17="V2"),B17&lt;&gt;"NONE"),IF(COUNTIFS($A$5:$A$22,A17,$B$5:$B$22,B17)=1,"PASS","BLOCK"),"N/A")</f>
        <v>PASS</v>
      </c>
      <c r="R17" s="25" t="str">
        <f>IF(AND(A17="V2",D17="Resolved"),IF(AND(J17="Pass",COUNTIFS('Change Log'!$A$5:$A$200,M17,'Change Log'!$B$5:$B$200,"V2",'Change Log'!$E$5:$E$200,"Revise",'Change Log'!$F$5:$F$200,B17,'Change Log'!$H$5:$H$200,E17&amp;"|"&amp;N17,'Change Log'!$I$5:$I$200,"Accepted")=1),"PASS","BLOCK"),"N/A")</f>
        <v>N/A</v>
      </c>
      <c r="S17" s="25" t="str">
        <f>IF(AND(OR(A17="V1",A17="V2"),B17&lt;&gt;"NONE"),IF(OR(AND(A17="V1",D17="Open",J17="Fail"),AND(A17="V2",D17="Open",J17="Fail",M17="NONE"),AND(A17="V2",D17="Resolved",J17="Pass",R17="PASS")),"PASS","BLOCK"),"N/A")</f>
        <v>PASS</v>
      </c>
    </row>
    <row r="18" ht="36" customHeight="1">
      <c r="A18" s="26" t="str">
        <v>V1</v>
      </c>
      <c r="B18" s="26" t="str">
        <v>DEF-CROP-01</v>
      </c>
      <c r="C18" s="26" t="str">
        <v>Minor</v>
      </c>
      <c r="D18" s="26" t="str">
        <v>Open</v>
      </c>
      <c r="E18" s="26" t="str">
        <v>VQA-V1-002</v>
      </c>
      <c r="F18" s="26" t="str">
        <v>MEDIA-MODEL-01</v>
      </c>
      <c r="G18" s="34" t="n">
        <v>46243</v>
      </c>
      <c r="H18" s="26" t="str">
        <v>Synthetic Visual Reviewer</v>
      </c>
      <c r="I18" s="26" t="str">
        <v>Channel crop</v>
      </c>
      <c r="J18" s="26" t="str">
        <v>Fail</v>
      </c>
      <c r="K18" s="26" t="str">
        <v>9:16 derivative safe-area crop remains pending</v>
      </c>
      <c r="L18" s="26" t="str">
        <v>Retain face neck pendant and caption-safe edge for reviewer check</v>
      </c>
      <c r="M18" s="26" t="str">
        <v>NONE</v>
      </c>
      <c r="N18" s="26" t="str">
        <v>Model Spec MODEL-SOCIAL</v>
      </c>
      <c r="O18" s="26" t="str">
        <f>IF(AND(A18="V1",B18&lt;&gt;"NONE"),IF(COUNTIFS('Change Log'!$B$5:$B$200,"V1",'Change Log'!$E$5:$E$200,"QA",'Change Log'!$F$5:$F$200,B18,'Change Log'!$H$5:$H$200,E18&amp;"|"&amp;N18,'Change Log'!$I$5:$I$200,"Accepted")=1,"PASS","BLOCK"),"N/A")</f>
        <v>PASS</v>
      </c>
      <c r="P18" s="26" t="str">
        <f>IF(AND(A18="V2",B18&lt;&gt;"NONE"),IF(COUNTIFS($A$5:$A$22,"V1",$B$5:$B$22,B18,$D$5:$D$22,"Open",$O$5:$O$22,"PASS")=1,"PASS","BLOCK"),"N/A")</f>
        <v>N/A</v>
      </c>
      <c r="Q18" s="26" t="str">
        <f>IF(AND(OR(A18="V1",A18="V2"),B18&lt;&gt;"NONE"),IF(COUNTIFS($A$5:$A$22,A18,$B$5:$B$22,B18)=1,"PASS","BLOCK"),"N/A")</f>
        <v>PASS</v>
      </c>
      <c r="R18" s="26" t="str">
        <f>IF(AND(A18="V2",D18="Resolved"),IF(AND(J18="Pass",COUNTIFS('Change Log'!$A$5:$A$200,M18,'Change Log'!$B$5:$B$200,"V2",'Change Log'!$E$5:$E$200,"Revise",'Change Log'!$F$5:$F$200,B18,'Change Log'!$H$5:$H$200,E18&amp;"|"&amp;N18,'Change Log'!$I$5:$I$200,"Accepted")=1),"PASS","BLOCK"),"N/A")</f>
        <v>N/A</v>
      </c>
      <c r="S18" s="26" t="str">
        <f>IF(AND(OR(A18="V1",A18="V2"),B18&lt;&gt;"NONE"),IF(OR(AND(A18="V1",D18="Open",J18="Fail"),AND(A18="V2",D18="Open",J18="Fail",M18="NONE"),AND(A18="V2",D18="Resolved",J18="Pass",R18="PASS")),"PASS","BLOCK"),"N/A")</f>
        <v>PASS</v>
      </c>
    </row>
    <row r="19" ht="36" customHeight="1">
      <c r="A19" s="25" t="str">
        <v>V1</v>
      </c>
      <c r="B19" s="25" t="str">
        <v>DEF-HANDOFF-01</v>
      </c>
      <c r="C19" s="25" t="str">
        <v>Minor</v>
      </c>
      <c r="D19" s="25" t="str">
        <v>Open</v>
      </c>
      <c r="E19" s="25" t="str">
        <v>VQA-V1-003</v>
      </c>
      <c r="F19" s="25" t="str">
        <v>MEDIA-HERO-01</v>
      </c>
      <c r="G19" s="35" t="n">
        <v>46243</v>
      </c>
      <c r="H19" s="25" t="str">
        <v>Synthetic Visual Reviewer</v>
      </c>
      <c r="I19" s="25" t="str">
        <v>Human handoff</v>
      </c>
      <c r="J19" s="25" t="str">
        <v>Fail</v>
      </c>
      <c r="K19" s="25" t="str">
        <v>Final reviewer sign-off remains pending</v>
      </c>
      <c r="L19" s="25" t="str">
        <v>Collect Sales Creative data-owner and Rights decisions before publish</v>
      </c>
      <c r="M19" s="25" t="str">
        <v>NONE</v>
      </c>
      <c r="N19" s="25" t="str">
        <v>START publish gate</v>
      </c>
      <c r="O19" s="25" t="str">
        <f>IF(AND(A19="V1",B19&lt;&gt;"NONE"),IF(COUNTIFS('Change Log'!$B$5:$B$200,"V1",'Change Log'!$E$5:$E$200,"QA",'Change Log'!$F$5:$F$200,B19,'Change Log'!$H$5:$H$200,E19&amp;"|"&amp;N19,'Change Log'!$I$5:$I$200,"Accepted")=1,"PASS","BLOCK"),"N/A")</f>
        <v>PASS</v>
      </c>
      <c r="P19" s="25" t="str">
        <f>IF(AND(A19="V2",B19&lt;&gt;"NONE"),IF(COUNTIFS($A$5:$A$22,"V1",$B$5:$B$22,B19,$D$5:$D$22,"Open",$O$5:$O$22,"PASS")=1,"PASS","BLOCK"),"N/A")</f>
        <v>N/A</v>
      </c>
      <c r="Q19" s="25" t="str">
        <f>IF(AND(OR(A19="V1",A19="V2"),B19&lt;&gt;"NONE"),IF(COUNTIFS($A$5:$A$22,A19,$B$5:$B$22,B19)=1,"PASS","BLOCK"),"N/A")</f>
        <v>PASS</v>
      </c>
      <c r="R19" s="25" t="str">
        <f>IF(AND(A19="V2",D19="Resolved"),IF(AND(J19="Pass",COUNTIFS('Change Log'!$A$5:$A$200,M19,'Change Log'!$B$5:$B$200,"V2",'Change Log'!$E$5:$E$200,"Revise",'Change Log'!$F$5:$F$200,B19,'Change Log'!$H$5:$H$200,E19&amp;"|"&amp;N19,'Change Log'!$I$5:$I$200,"Accepted")=1),"PASS","BLOCK"),"N/A")</f>
        <v>N/A</v>
      </c>
      <c r="S19" s="25" t="str">
        <f>IF(AND(OR(A19="V1",A19="V2"),B19&lt;&gt;"NONE"),IF(OR(AND(A19="V1",D19="Open",J19="Fail"),AND(A19="V2",D19="Open",J19="Fail",M19="NONE"),AND(A19="V2",D19="Resolved",J19="Pass",R19="PASS")),"PASS","BLOCK"),"N/A")</f>
        <v>PASS</v>
      </c>
    </row>
    <row r="20" ht="36" customHeight="1">
      <c r="A20" s="26" t="str">
        <v>V2</v>
      </c>
      <c r="B20" s="26" t="str">
        <v>DEF-STORY-01</v>
      </c>
      <c r="C20" s="26" t="str">
        <v>Major</v>
      </c>
      <c r="D20" s="26" t="str">
        <v>Resolved</v>
      </c>
      <c r="E20" s="26" t="str">
        <v>VQA-V2-001</v>
      </c>
      <c r="F20" s="26" t="str">
        <v>MEDIA-HERO-01</v>
      </c>
      <c r="G20" s="34" t="n">
        <v>46243</v>
      </c>
      <c r="H20" s="26" t="str">
        <v>Synthetic Visual Reviewer</v>
      </c>
      <c r="I20" s="26" t="str">
        <v>Storyboard evidence</v>
      </c>
      <c r="J20" s="26" t="str">
        <v>Pass</v>
      </c>
      <c r="K20" s="26" t="str">
        <v>Frame evidence now proves product shape media shape and canonical product assignment</v>
      </c>
      <c r="L20" s="26" t="str">
        <v>No further action</v>
      </c>
      <c r="M20" s="26" t="str">
        <v>CHG-004</v>
      </c>
      <c r="N20" s="26" t="str">
        <v>Storyboard V2 product_shape + media_shape + rights_product_id</v>
      </c>
      <c r="O20" s="26" t="str">
        <f>IF(AND(A20="V1",B20&lt;&gt;"NONE"),IF(COUNTIFS('Change Log'!$B$5:$B$200,"V1",'Change Log'!$E$5:$E$200,"QA",'Change Log'!$F$5:$F$200,B20,'Change Log'!$H$5:$H$200,E20&amp;"|"&amp;N20,'Change Log'!$I$5:$I$200,"Accepted")=1,"PASS","BLOCK"),"N/A")</f>
        <v>N/A</v>
      </c>
      <c r="P20" s="26" t="str">
        <f>IF(AND(A20="V2",B20&lt;&gt;"NONE"),IF(COUNTIFS($A$5:$A$22,"V1",$B$5:$B$22,B20,$D$5:$D$22,"Open",$O$5:$O$22,"PASS")=1,"PASS","BLOCK"),"N/A")</f>
        <v>PASS</v>
      </c>
      <c r="Q20" s="26" t="str">
        <f>IF(AND(OR(A20="V1",A20="V2"),B20&lt;&gt;"NONE"),IF(COUNTIFS($A$5:$A$22,A20,$B$5:$B$22,B20)=1,"PASS","BLOCK"),"N/A")</f>
        <v>PASS</v>
      </c>
      <c r="R20" s="26" t="str">
        <f>IF(AND(A20="V2",D20="Resolved"),IF(AND(J20="Pass",COUNTIFS('Change Log'!$A$5:$A$200,M20,'Change Log'!$B$5:$B$200,"V2",'Change Log'!$E$5:$E$200,"Revise",'Change Log'!$F$5:$F$200,B20,'Change Log'!$H$5:$H$200,E20&amp;"|"&amp;N20,'Change Log'!$I$5:$I$200,"Accepted")=1),"PASS","BLOCK"),"N/A")</f>
        <v>PASS</v>
      </c>
      <c r="S20" s="26" t="str">
        <f>IF(AND(OR(A20="V1",A20="V2"),B20&lt;&gt;"NONE"),IF(OR(AND(A20="V1",D20="Open",J20="Fail"),AND(A20="V2",D20="Open",J20="Fail",M20="NONE"),AND(A20="V2",D20="Resolved",J20="Pass",R20="PASS")),"PASS","BLOCK"),"N/A")</f>
        <v>PASS</v>
      </c>
    </row>
    <row r="21" ht="36" customHeight="1">
      <c r="A21" s="25" t="str">
        <v>V2</v>
      </c>
      <c r="B21" s="25" t="str">
        <v>DEF-CROP-01</v>
      </c>
      <c r="C21" s="25" t="str">
        <v>Minor</v>
      </c>
      <c r="D21" s="25" t="str">
        <v>Open</v>
      </c>
      <c r="E21" s="25" t="str">
        <v>VQA-V2-002</v>
      </c>
      <c r="F21" s="25" t="str">
        <v>MEDIA-MODEL-01</v>
      </c>
      <c r="G21" s="35" t="n">
        <v>46243</v>
      </c>
      <c r="H21" s="25" t="str">
        <v>Synthetic Visual Reviewer</v>
      </c>
      <c r="I21" s="25" t="str">
        <v>Channel crop</v>
      </c>
      <c r="J21" s="25" t="str">
        <v>Fail</v>
      </c>
      <c r="K21" s="25" t="str">
        <v>9:16 derivative safe-area crop remains visible and unresolved</v>
      </c>
      <c r="L21" s="25" t="str">
        <v>Complete crop review before any downstream handoff</v>
      </c>
      <c r="M21" s="25" t="str">
        <v>NONE</v>
      </c>
      <c r="N21" s="25" t="str">
        <v>Model Spec MODEL-SOCIAL</v>
      </c>
      <c r="O21" s="25" t="str">
        <f>IF(AND(A21="V1",B21&lt;&gt;"NONE"),IF(COUNTIFS('Change Log'!$B$5:$B$200,"V1",'Change Log'!$E$5:$E$200,"QA",'Change Log'!$F$5:$F$200,B21,'Change Log'!$H$5:$H$200,E21&amp;"|"&amp;N21,'Change Log'!$I$5:$I$200,"Accepted")=1,"PASS","BLOCK"),"N/A")</f>
        <v>N/A</v>
      </c>
      <c r="P21" s="25" t="str">
        <f>IF(AND(A21="V2",B21&lt;&gt;"NONE"),IF(COUNTIFS($A$5:$A$22,"V1",$B$5:$B$22,B21,$D$5:$D$22,"Open",$O$5:$O$22,"PASS")=1,"PASS","BLOCK"),"N/A")</f>
        <v>PASS</v>
      </c>
      <c r="Q21" s="25" t="str">
        <f>IF(AND(OR(A21="V1",A21="V2"),B21&lt;&gt;"NONE"),IF(COUNTIFS($A$5:$A$22,A21,$B$5:$B$22,B21)=1,"PASS","BLOCK"),"N/A")</f>
        <v>PASS</v>
      </c>
      <c r="R21" s="25" t="str">
        <f>IF(AND(A21="V2",D21="Resolved"),IF(AND(J21="Pass",COUNTIFS('Change Log'!$A$5:$A$200,M21,'Change Log'!$B$5:$B$200,"V2",'Change Log'!$E$5:$E$200,"Revise",'Change Log'!$F$5:$F$200,B21,'Change Log'!$H$5:$H$200,E21&amp;"|"&amp;N21,'Change Log'!$I$5:$I$200,"Accepted")=1),"PASS","BLOCK"),"N/A")</f>
        <v>N/A</v>
      </c>
      <c r="S21" s="25" t="str">
        <f>IF(AND(OR(A21="V1",A21="V2"),B21&lt;&gt;"NONE"),IF(OR(AND(A21="V1",D21="Open",J21="Fail"),AND(A21="V2",D21="Open",J21="Fail",M21="NONE"),AND(A21="V2",D21="Resolved",J21="Pass",R21="PASS")),"PASS","BLOCK"),"N/A")</f>
        <v>PASS</v>
      </c>
    </row>
    <row r="22" ht="36" customHeight="1">
      <c r="A22" s="26" t="str">
        <v>V2</v>
      </c>
      <c r="B22" s="26" t="str">
        <v>DEF-HANDOFF-01</v>
      </c>
      <c r="C22" s="26" t="str">
        <v>Minor</v>
      </c>
      <c r="D22" s="26" t="str">
        <v>Open</v>
      </c>
      <c r="E22" s="26" t="str">
        <v>VQA-V2-003</v>
      </c>
      <c r="F22" s="26" t="str">
        <v>MEDIA-HERO-01</v>
      </c>
      <c r="G22" s="34" t="n">
        <v>46243</v>
      </c>
      <c r="H22" s="26" t="str">
        <v>Synthetic Visual Reviewer</v>
      </c>
      <c r="I22" s="26" t="str">
        <v>Human handoff</v>
      </c>
      <c r="J22" s="26" t="str">
        <v>Fail</v>
      </c>
      <c r="K22" s="26" t="str">
        <v>Final reviewer sign-off remains visible and unresolved</v>
      </c>
      <c r="L22" s="26" t="str">
        <v>Collect all named human approvals and stop before publish</v>
      </c>
      <c r="M22" s="26" t="str">
        <v>NONE</v>
      </c>
      <c r="N22" s="26" t="str">
        <v>START publish gate</v>
      </c>
      <c r="O22" s="26" t="str">
        <f>IF(AND(A22="V1",B22&lt;&gt;"NONE"),IF(COUNTIFS('Change Log'!$B$5:$B$200,"V1",'Change Log'!$E$5:$E$200,"QA",'Change Log'!$F$5:$F$200,B22,'Change Log'!$H$5:$H$200,E22&amp;"|"&amp;N22,'Change Log'!$I$5:$I$200,"Accepted")=1,"PASS","BLOCK"),"N/A")</f>
        <v>N/A</v>
      </c>
      <c r="P22" s="26" t="str">
        <f>IF(AND(A22="V2",B22&lt;&gt;"NONE"),IF(COUNTIFS($A$5:$A$22,"V1",$B$5:$B$22,B22,$D$5:$D$22,"Open",$O$5:$O$22,"PASS")=1,"PASS","BLOCK"),"N/A")</f>
        <v>PASS</v>
      </c>
      <c r="Q22" s="26" t="str">
        <f>IF(AND(OR(A22="V1",A22="V2"),B22&lt;&gt;"NONE"),IF(COUNTIFS($A$5:$A$22,A22,$B$5:$B$22,B22)=1,"PASS","BLOCK"),"N/A")</f>
        <v>PASS</v>
      </c>
      <c r="R22" s="26" t="str">
        <f>IF(AND(A22="V2",D22="Resolved"),IF(AND(J22="Pass",COUNTIFS('Change Log'!$A$5:$A$200,M22,'Change Log'!$B$5:$B$200,"V2",'Change Log'!$E$5:$E$200,"Revise",'Change Log'!$F$5:$F$200,B22,'Change Log'!$H$5:$H$200,E22&amp;"|"&amp;N22,'Change Log'!$I$5:$I$200,"Accepted")=1),"PASS","BLOCK"),"N/A")</f>
        <v>N/A</v>
      </c>
      <c r="S22" s="26" t="str">
        <f>IF(AND(OR(A22="V1",A22="V2"),B22&lt;&gt;"NONE"),IF(OR(AND(A22="V1",D22="Open",J22="Fail"),AND(A22="V2",D22="Open",J22="Fail",M22="NONE"),AND(A22="V2",D22="Resolved",J22="Pass",R22="PASS")),"PASS","BLOCK"),"N/A")</f>
        <v>PASS</v>
      </c>
    </row>
  </sheetData>
  <mergeCells>
    <mergeCell ref="A1:S1"/>
    <mergeCell ref="A2:S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5" hidden="0" customWidth="1"/>
    <col min="2" max="2" width="11" hidden="0" customWidth="1"/>
    <col min="3" max="3" width="16" hidden="0" customWidth="1"/>
    <col min="4" max="4" width="36" hidden="0" customWidth="1"/>
    <col min="5" max="5" width="18" hidden="0" customWidth="1"/>
    <col min="6" max="6" width="18" hidden="0" customWidth="1"/>
    <col min="7" max="7" width="62" hidden="0" customWidth="1"/>
    <col min="8" max="8" width="46" hidden="0" customWidth="1"/>
    <col min="9" max="9" width="14" hidden="0" customWidth="1"/>
    <col min="10" max="10" width="26" hidden="0" customWidth="1"/>
  </cols>
  <sheetData>
    <row r="1" ht="32" customHeight="1">
      <c r="A1" s="3" t="str">
        <v>DRAFT · TRAINING ONLY · Append-only Change Log</v>
      </c>
      <c r="B1" s="3"/>
      <c r="C1" s="3"/>
      <c r="D1" s="3"/>
      <c r="E1" s="3"/>
      <c r="F1" s="3"/>
      <c r="G1" s="3"/>
      <c r="H1" s="3"/>
      <c r="I1" s="3"/>
      <c r="J1" s="3"/>
    </row>
    <row r="2" ht="40" customHeight="1">
      <c r="A2" s="7" t="str">
        <v>Prepared learner input range: rows 5–200. Never overwrite V1 evidence; every V2 change must join to a defect or explicit control decision.</v>
      </c>
      <c r="B2" s="7"/>
      <c r="C2" s="7"/>
      <c r="D2" s="7"/>
      <c r="E2" s="7"/>
      <c r="F2" s="7"/>
      <c r="G2" s="7"/>
      <c r="H2" s="7"/>
      <c r="I2" s="7"/>
      <c r="J2" s="7"/>
    </row>
    <row r="4" ht="34" customHeight="1">
      <c r="A4" s="16" t="str">
        <v>change_id</v>
      </c>
      <c r="B4" s="17" t="str">
        <v>version</v>
      </c>
      <c r="C4" s="17" t="str">
        <v>date</v>
      </c>
      <c r="D4" s="17" t="str">
        <v>asset_or_record</v>
      </c>
      <c r="E4" s="17" t="str">
        <v>change_type</v>
      </c>
      <c r="F4" s="17" t="str">
        <v>defect_id</v>
      </c>
      <c r="G4" s="17" t="str">
        <v>summary</v>
      </c>
      <c r="H4" s="17" t="str">
        <v>evidence</v>
      </c>
      <c r="I4" s="17" t="str">
        <v>status</v>
      </c>
      <c r="J4" s="18" t="str">
        <v>owner</v>
      </c>
    </row>
    <row r="5" ht="36" customHeight="1">
      <c r="A5" s="24" t="str">
        <v>CHG-001</v>
      </c>
      <c r="B5" s="24" t="str">
        <v>V1</v>
      </c>
      <c r="C5" s="33" t="n">
        <v>46243</v>
      </c>
      <c r="D5" s="24" t="str">
        <v>approved-product-truth.csv</v>
      </c>
      <c r="E5" s="24" t="str">
        <v>Create</v>
      </c>
      <c r="F5" s="24" t="str">
        <v>NONE</v>
      </c>
      <c r="G5" s="24" t="str">
        <v>Created 24 synthetic product-truth rows from the canonical catalog</v>
      </c>
      <c r="H5" s="24" t="str">
        <v>scripts/client-program/data.mjs#buildProductCatalog</v>
      </c>
      <c r="I5" s="24" t="str">
        <v>Accepted</v>
      </c>
      <c r="J5" s="24" t="str">
        <v>Training Product Owner</v>
      </c>
    </row>
    <row r="6" ht="36" customHeight="1">
      <c r="A6" s="26" t="str">
        <v>CHG-002</v>
      </c>
      <c r="B6" s="26" t="str">
        <v>V1</v>
      </c>
      <c r="C6" s="34" t="n">
        <v>46243</v>
      </c>
      <c r="D6" s="26" t="str">
        <v>rights-manifest.csv</v>
      </c>
      <c r="E6" s="26" t="str">
        <v>Create</v>
      </c>
      <c r="F6" s="26" t="str">
        <v>NONE</v>
      </c>
      <c r="G6" s="26" t="str">
        <v>Recorded four AI-generated fallback assets with prompts hashes dimensions alt text and restrictions</v>
      </c>
      <c r="H6" s="26" t="str">
        <v>rights-manifest.csv</v>
      </c>
      <c r="I6" s="26" t="str">
        <v>Accepted</v>
      </c>
      <c r="J6" s="26" t="str">
        <v>Rights Reviewer</v>
      </c>
    </row>
    <row r="7" ht="36" customHeight="1">
      <c r="A7" s="25" t="str">
        <v>CHG-003</v>
      </c>
      <c r="B7" s="25" t="str">
        <v>V1</v>
      </c>
      <c r="C7" s="35" t="n">
        <v>46243</v>
      </c>
      <c r="D7" s="25" t="str">
        <v>Storyboard</v>
      </c>
      <c r="E7" s="25" t="str">
        <v>QA</v>
      </c>
      <c r="F7" s="25" t="str">
        <v>DEF-STORY-01</v>
      </c>
      <c r="G7" s="25" t="str">
        <v>Authorized the V1 story evidence defect in the auditable Visual QA ledger</v>
      </c>
      <c r="H7" s="25" t="str">
        <v>VQA-V1-001|Storyboard V1 evidence_status</v>
      </c>
      <c r="I7" s="25" t="str">
        <v>Accepted</v>
      </c>
      <c r="J7" s="25" t="str">
        <v>Creative Producer</v>
      </c>
    </row>
    <row r="8" ht="36" customHeight="1">
      <c r="A8" s="26" t="str">
        <v>CHG-004</v>
      </c>
      <c r="B8" s="26" t="str">
        <v>V2</v>
      </c>
      <c r="C8" s="34" t="n">
        <v>46243</v>
      </c>
      <c r="D8" s="26" t="str">
        <v>Storyboard</v>
      </c>
      <c r="E8" s="26" t="str">
        <v>Revise</v>
      </c>
      <c r="F8" s="26" t="str">
        <v>DEF-STORY-01</v>
      </c>
      <c r="G8" s="26" t="str">
        <v>Authorized and resolved the story evidence defect with semantic shape and canonical media assignment controls</v>
      </c>
      <c r="H8" s="26" t="str">
        <v>VQA-V2-001|Storyboard V2 product_shape + media_shape + rights_product_id</v>
      </c>
      <c r="I8" s="26" t="str">
        <v>Accepted</v>
      </c>
      <c r="J8" s="26" t="str">
        <v>Creative Producer</v>
      </c>
    </row>
    <row r="9" ht="36" customHeight="1">
      <c r="A9" s="25" t="str">
        <v>CHG-005</v>
      </c>
      <c r="B9" s="25" t="str">
        <v>V2</v>
      </c>
      <c r="C9" s="35" t="n">
        <v>46243</v>
      </c>
      <c r="D9" s="25" t="str">
        <v>Storyboard</v>
      </c>
      <c r="E9" s="25" t="str">
        <v>Control</v>
      </c>
      <c r="F9" s="25" t="str">
        <v>DEF-CROP-01|DEF-HANDOFF-01</v>
      </c>
      <c r="G9" s="25" t="str">
        <v>V2 retains exactly two visible open defects and derives the reduction from Visual QA rows</v>
      </c>
      <c r="H9" s="25" t="str">
        <v>Visual QA V2 rows + Rubric formulas</v>
      </c>
      <c r="I9" s="25" t="str">
        <v>Accepted</v>
      </c>
      <c r="J9" s="25" t="str">
        <v>Visual Auditor</v>
      </c>
    </row>
    <row r="10" ht="36" customHeight="1">
      <c r="A10" s="26" t="str">
        <v>CHG-006</v>
      </c>
      <c r="B10" s="26" t="str">
        <v>V1</v>
      </c>
      <c r="C10" s="34" t="n">
        <v>46243</v>
      </c>
      <c r="D10" s="26" t="str">
        <v>diamond-packshot-hero.webp</v>
      </c>
      <c r="E10" s="26" t="str">
        <v>Create</v>
      </c>
      <c r="F10" s="26" t="str">
        <v>NONE</v>
      </c>
      <c r="G10" s="26" t="str">
        <v>Generated and visually inspected a synthetic wide packshot concept</v>
      </c>
      <c r="H10" s="26" t="str">
        <v>MEDIA-HERO-01 and VQA-001:VQA-003</v>
      </c>
      <c r="I10" s="26" t="str">
        <v>Accepted</v>
      </c>
      <c r="J10" s="26" t="str">
        <v>Packshot Producer</v>
      </c>
    </row>
    <row r="11" ht="36" customHeight="1">
      <c r="A11" s="25" t="str">
        <v>CHG-007</v>
      </c>
      <c r="B11" s="25" t="str">
        <v>V1</v>
      </c>
      <c r="C11" s="35" t="n">
        <v>46243</v>
      </c>
      <c r="D11" s="25" t="str">
        <v>diamond-packshot-square.webp</v>
      </c>
      <c r="E11" s="25" t="str">
        <v>Create</v>
      </c>
      <c r="F11" s="25" t="str">
        <v>NONE</v>
      </c>
      <c r="G11" s="25" t="str">
        <v>Generated and visually inspected a synthetic square packshot concept</v>
      </c>
      <c r="H11" s="25" t="str">
        <v>MEDIA-SQUARE-01 and VQA-004:VQA-006</v>
      </c>
      <c r="I11" s="25" t="str">
        <v>Accepted</v>
      </c>
      <c r="J11" s="25" t="str">
        <v>Packshot Producer</v>
      </c>
    </row>
    <row r="12" ht="36" customHeight="1">
      <c r="A12" s="26" t="str">
        <v>CHG-008</v>
      </c>
      <c r="B12" s="26" t="str">
        <v>V1</v>
      </c>
      <c r="C12" s="34" t="n">
        <v>46243</v>
      </c>
      <c r="D12" s="26" t="str">
        <v>diamond-packshot-macro.webp</v>
      </c>
      <c r="E12" s="26" t="str">
        <v>Create</v>
      </c>
      <c r="F12" s="26" t="str">
        <v>NONE</v>
      </c>
      <c r="G12" s="26" t="str">
        <v>Generated and visually inspected a synthetic macro packshot concept</v>
      </c>
      <c r="H12" s="26" t="str">
        <v>MEDIA-MACRO-01 and VQA-007:VQA-009</v>
      </c>
      <c r="I12" s="26" t="str">
        <v>Accepted</v>
      </c>
      <c r="J12" s="26" t="str">
        <v>Packshot Producer</v>
      </c>
    </row>
    <row r="13" ht="36" customHeight="1">
      <c r="A13" s="25" t="str">
        <v>CHG-009</v>
      </c>
      <c r="B13" s="25" t="str">
        <v>V1</v>
      </c>
      <c r="C13" s="35" t="n">
        <v>46243</v>
      </c>
      <c r="D13" s="25" t="str">
        <v>model-jewelry-concept.webp</v>
      </c>
      <c r="E13" s="25" t="str">
        <v>Create</v>
      </c>
      <c r="F13" s="25" t="str">
        <v>NONE</v>
      </c>
      <c r="G13" s="25" t="str">
        <v>Generated and visually inspected a synthetic adult model jewelry concept</v>
      </c>
      <c r="H13" s="25" t="str">
        <v>MEDIA-MODEL-01 and VQA-010:VQA-012</v>
      </c>
      <c r="I13" s="25" t="str">
        <v>Accepted</v>
      </c>
      <c r="J13" s="25" t="str">
        <v>Model Imagery Producer</v>
      </c>
    </row>
    <row r="14" ht="36" customHeight="1">
      <c r="A14" s="26" t="str">
        <v>CHG-010</v>
      </c>
      <c r="B14" s="26" t="str">
        <v>V2</v>
      </c>
      <c r="C14" s="34" t="n">
        <v>46243</v>
      </c>
      <c r="D14" s="26" t="str">
        <v>rights-manifest.csv</v>
      </c>
      <c r="E14" s="26" t="str">
        <v>Control</v>
      </c>
      <c r="F14" s="26" t="str">
        <v>NONE</v>
      </c>
      <c r="G14" s="26" t="str">
        <v>Assigned each media concept to a shape-matching synthetic catalog product with an explicit no-product-claim rule</v>
      </c>
      <c r="H14" s="26" t="str">
        <v>Rights depicted_shape assigned_product_id and product_claim_rule</v>
      </c>
      <c r="I14" s="26" t="str">
        <v>Accepted</v>
      </c>
      <c r="J14" s="26" t="str">
        <v>Rights Reviewer</v>
      </c>
    </row>
    <row r="15" ht="36" customHeight="1">
      <c r="A15" s="25" t="str">
        <v>CHG-011</v>
      </c>
      <c r="B15" s="25" t="str">
        <v>V2</v>
      </c>
      <c r="C15" s="35" t="n">
        <v>46243</v>
      </c>
      <c r="D15" s="25" t="str">
        <v>claims-matrix.csv</v>
      </c>
      <c r="E15" s="25" t="str">
        <v>Control</v>
      </c>
      <c r="F15" s="25" t="str">
        <v>NONE</v>
      </c>
      <c r="G15" s="25" t="str">
        <v>Located the approved training capability story at one precise Product Truth row and field</v>
      </c>
      <c r="H15" s="25" t="str">
        <v>CLM-003 → TRUTH-007.capability</v>
      </c>
      <c r="I15" s="25" t="str">
        <v>Accepted</v>
      </c>
      <c r="J15" s="25" t="str">
        <v>Claim Auditor</v>
      </c>
    </row>
    <row r="16" ht="36" customHeight="1">
      <c r="A16" s="26" t="str">
        <v>CHG-012</v>
      </c>
      <c r="B16" s="26" t="str">
        <v>V1</v>
      </c>
      <c r="C16" s="34" t="n">
        <v>46243</v>
      </c>
      <c r="D16" s="26" t="str">
        <v>Model Spec</v>
      </c>
      <c r="E16" s="26" t="str">
        <v>QA</v>
      </c>
      <c r="F16" s="26" t="str">
        <v>DEF-CROP-01</v>
      </c>
      <c r="G16" s="26" t="str">
        <v>Authorized the V1 channel-crop defect in the auditable Visual QA ledger</v>
      </c>
      <c r="H16" s="26" t="str">
        <v>VQA-V1-002|Model Spec MODEL-SOCIAL</v>
      </c>
      <c r="I16" s="26" t="str">
        <v>Accepted</v>
      </c>
      <c r="J16" s="26" t="str">
        <v>Visual Auditor</v>
      </c>
    </row>
    <row r="17" ht="36" customHeight="1">
      <c r="A17" s="25" t="str">
        <v>CHG-013</v>
      </c>
      <c r="B17" s="25" t="str">
        <v>V1</v>
      </c>
      <c r="C17" s="35" t="n">
        <v>46243</v>
      </c>
      <c r="D17" s="25" t="str">
        <v>START</v>
      </c>
      <c r="E17" s="25" t="str">
        <v>QA</v>
      </c>
      <c r="F17" s="25" t="str">
        <v>DEF-HANDOFF-01</v>
      </c>
      <c r="G17" s="25" t="str">
        <v>Authorized the V1 human-handoff defect in the auditable Visual QA ledger</v>
      </c>
      <c r="H17" s="25" t="str">
        <v>VQA-V1-003|START publish gate</v>
      </c>
      <c r="I17" s="25" t="str">
        <v>Accepted</v>
      </c>
      <c r="J17" s="25" t="str">
        <v>Visual Auditor</v>
      </c>
    </row>
  </sheetData>
  <mergeCells>
    <mergeCell ref="A1:J1"/>
    <mergeCell ref="A2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44" hidden="0" customWidth="1"/>
    <col min="2" max="2" width="14" hidden="0" customWidth="1"/>
    <col min="3" max="3" width="14" hidden="0" customWidth="1"/>
    <col min="4" max="4" width="14" hidden="0" customWidth="1"/>
    <col min="5" max="5" width="12" hidden="0" customWidth="1"/>
    <col min="6" max="6" width="62" hidden="0" customWidth="1"/>
  </cols>
  <sheetData>
    <row r="1" ht="32" customHeight="1">
      <c r="A1" s="3" t="str">
        <v>DRAFT · TRAINING ONLY · Creative Rubric and V2 Control</v>
      </c>
      <c r="B1" s="3"/>
      <c r="C1" s="3"/>
      <c r="D1" s="3"/>
      <c r="E1" s="3"/>
      <c r="F1" s="3"/>
    </row>
    <row r="2" ht="40" customHeight="1">
      <c r="A2" s="7" t="str">
        <v>Pass at ≥80 with no Critical Fail. V2 must improve score by ≥5 OR reduce defects by ≥1; a passing V1 must stay ≥80.</v>
      </c>
      <c r="B2" s="7"/>
      <c r="C2" s="7"/>
      <c r="D2" s="7"/>
      <c r="E2" s="7"/>
      <c r="F2" s="7"/>
    </row>
    <row r="4" ht="34" customHeight="1">
      <c r="A4" s="16" t="str">
        <v>criterion</v>
      </c>
      <c r="B4" s="17" t="str">
        <v>weight</v>
      </c>
      <c r="C4" s="17" t="str">
        <v>V1_score</v>
      </c>
      <c r="D4" s="17" t="str">
        <v>V2_score</v>
      </c>
      <c r="E4" s="17" t="str">
        <v>delta</v>
      </c>
      <c r="F4" s="18" t="str">
        <v>evidence_note</v>
      </c>
    </row>
    <row r="5" ht="36" customHeight="1">
      <c r="A5" s="24" t="str">
        <v>Source &amp; Product Fidelity</v>
      </c>
      <c r="B5" s="30" t="n">
        <v>25</v>
      </c>
      <c r="C5" s="30" t="n">
        <v>19</v>
      </c>
      <c r="D5" s="30" t="n">
        <v>21</v>
      </c>
      <c r="E5" s="37" t="n">
        <f>D5-C5</f>
        <v>2</v>
      </c>
      <c r="F5" s="24" t="str">
        <v>Product Truth joins and geometry fidelity</v>
      </c>
    </row>
    <row r="6" ht="36" customHeight="1">
      <c r="A6" s="26" t="str">
        <v>Story/Visual Consistency</v>
      </c>
      <c r="B6" s="31" t="n">
        <v>20</v>
      </c>
      <c r="C6" s="31" t="n">
        <v>15</v>
      </c>
      <c r="D6" s="31" t="n">
        <v>16</v>
      </c>
      <c r="E6" s="38" t="n">
        <f>D6-C6</f>
        <v>1</v>
      </c>
      <c r="F6" s="26" t="str">
        <v>Eight-frame continuity and approved route</v>
      </c>
    </row>
    <row r="7" ht="36" customHeight="1">
      <c r="A7" s="25" t="str">
        <v>Brand &amp; Audience Fit</v>
      </c>
      <c r="B7" s="32" t="n">
        <v>15</v>
      </c>
      <c r="C7" s="32" t="n">
        <v>12</v>
      </c>
      <c r="D7" s="32" t="n">
        <v>13</v>
      </c>
      <c r="E7" s="39" t="n">
        <f>D7-C7</f>
        <v>1</v>
      </c>
      <c r="F7" s="25" t="str">
        <v>Synthetic audience and channel fit</v>
      </c>
    </row>
    <row r="8" ht="36" customHeight="1">
      <c r="A8" s="26" t="str">
        <v>Production Readiness</v>
      </c>
      <c r="B8" s="31" t="n">
        <v>15</v>
      </c>
      <c r="C8" s="31" t="n">
        <v>10</v>
      </c>
      <c r="D8" s="31" t="n">
        <v>12</v>
      </c>
      <c r="E8" s="38" t="n">
        <f>D8-C8</f>
        <v>2</v>
      </c>
      <c r="F8" s="26" t="str">
        <v>Evidence and production notes improved in V2</v>
      </c>
    </row>
    <row r="9" ht="36" customHeight="1">
      <c r="A9" s="25" t="str">
        <v>Channel/Technical Specs</v>
      </c>
      <c r="B9" s="32" t="n">
        <v>15</v>
      </c>
      <c r="C9" s="32" t="n">
        <v>11</v>
      </c>
      <c r="D9" s="32" t="n">
        <v>11</v>
      </c>
      <c r="E9" s="39" t="n">
        <f>D9-C9</f>
        <v>0</v>
      </c>
      <c r="F9" s="25" t="str">
        <v>Packshot model and crop specifications</v>
      </c>
    </row>
    <row r="10" ht="36" customHeight="1">
      <c r="A10" s="26" t="str">
        <v>Rights, Safety &amp; Human Approval</v>
      </c>
      <c r="B10" s="31" t="n">
        <v>10</v>
      </c>
      <c r="C10" s="31" t="n">
        <v>8</v>
      </c>
      <c r="D10" s="31" t="n">
        <v>8</v>
      </c>
      <c r="E10" s="38" t="n">
        <f>D10-C10</f>
        <v>0</v>
      </c>
      <c r="F10" s="26" t="str">
        <v>Approved rights and stop-before-publish gate</v>
      </c>
    </row>
    <row r="11">
      <c r="A11" s="36" t="str">
        <v>TOTAL</v>
      </c>
      <c r="B11" s="36" t="n">
        <f>SUM(B5:B10)</f>
        <v>100</v>
      </c>
      <c r="C11" s="36" t="n">
        <f>SUM(C5:C10)</f>
        <v>75</v>
      </c>
      <c r="D11" s="36" t="n">
        <f>SUM(D5:D10)</f>
        <v>81</v>
      </c>
      <c r="E11" s="36" t="n">
        <f>D11-C11</f>
        <v>6</v>
      </c>
      <c r="F11" s="36" t="str">
        <v>Weights = 100 · V1 = 75 · V2 = 81</v>
      </c>
    </row>
    <row r="13">
      <c r="A13" s="9" t="str">
        <v>control</v>
      </c>
      <c r="B13" s="9" t="str">
        <v>value</v>
      </c>
    </row>
    <row r="14">
      <c r="A14" s="42" t="str">
        <v>required_score_gain</v>
      </c>
      <c r="B14" s="42" t="n">
        <v>5</v>
      </c>
    </row>
    <row r="15">
      <c r="A15" s="43" t="str">
        <v>V1_open_defects</v>
      </c>
      <c r="B15" s="43" t="n">
        <f>COUNTIFS('Visual QA'!$A$5:$A$22,"V1",'Visual QA'!$B$5:$B$22,"&lt;&gt;NONE",'Visual QA'!$D$5:$D$22,"Open")</f>
        <v>3</v>
      </c>
    </row>
    <row r="16">
      <c r="A16" s="43" t="str">
        <v>V2_open_defects</v>
      </c>
      <c r="B16" s="43" t="n">
        <f>COUNTIFS('Visual QA'!$A$5:$A$22,"V2",'Visual QA'!$B$5:$B$22,"&lt;&gt;NONE",'Visual QA'!$D$5:$D$22,"Open")</f>
        <v>2</v>
      </c>
    </row>
    <row r="17">
      <c r="A17" s="43" t="str">
        <v>V2_authorized_resolved</v>
      </c>
      <c r="B17" s="43" t="n">
        <f>COUNTIFS('Visual QA'!$A$5:$A$22,"V2",'Visual QA'!$B$5:$B$22,"&lt;&gt;NONE",'Visual QA'!$D$5:$D$22,"Resolved",'Visual QA'!$R$5:$R$22,"PASS")</f>
        <v>1</v>
      </c>
    </row>
    <row r="18">
      <c r="A18" s="43" t="str">
        <v>critical_fails</v>
      </c>
      <c r="B18" s="43" t="n">
        <f>COUNTIFS('Visual QA'!$C$5:$C$22,"Critical",'Visual QA'!$J$5:$J$22,"Fail")</f>
        <v>0</v>
      </c>
    </row>
    <row r="19">
      <c r="A19" s="43" t="str">
        <v>V1_authorized_defects</v>
      </c>
      <c r="B19" s="43" t="n">
        <f>COUNTIFS('Visual QA'!$A$5:$A$22,"V1",'Visual QA'!$B$5:$B$22,"&lt;&gt;NONE",'Visual QA'!$O$5:$O$22,"PASS")</f>
        <v>3</v>
      </c>
    </row>
    <row r="20">
      <c r="A20" s="43" t="str">
        <v>V2_authorized_lineage_rows</v>
      </c>
      <c r="B20" s="43" t="n">
        <f>COUNTIFS('Visual QA'!$A$5:$A$22,"V2",'Visual QA'!$B$5:$B$22,"&lt;&gt;NONE",'Visual QA'!$P$5:$P$22,"PASS")</f>
        <v>3</v>
      </c>
    </row>
    <row r="21">
      <c r="A21" s="43" t="str">
        <v>resolution_authorization</v>
      </c>
      <c r="B21" s="43" t="str">
        <f>IF(AND(COUNTIFS('Visual QA'!$A$5:$A$22,"V2",'Visual QA'!$D$5:$D$22,"Resolved",'Visual QA'!$R$5:$R$22,"PASS")=COUNTIFS('Visual QA'!$A$5:$A$22,"V2",'Visual QA'!$D$5:$D$22,"Resolved"),COUNTIFS('Change Log'!$B$5:$B$200,"V2",'Change Log'!$E$5:$E$200,"Revise",'Change Log'!$I$5:$I$200,"Accepted")=COUNTIFS('Visual QA'!$A$5:$A$22,"V2",'Visual QA'!$D$5:$D$22,"Resolved")),"PASS","BLOCK")</f>
        <v>PASS</v>
      </c>
    </row>
    <row r="22">
      <c r="A22" s="43" t="str">
        <v>unique_version_defect</v>
      </c>
      <c r="B22" s="43" t="str">
        <f>IF(COUNTIF('Visual QA'!$Q$5:$Q$22,"BLOCK")=0,"PASS","BLOCK")</f>
        <v>PASS</v>
      </c>
    </row>
    <row r="23">
      <c r="A23" s="43" t="str">
        <v>state_consistency</v>
      </c>
      <c r="B23" s="43" t="str">
        <f>IF(COUNTIF('Visual QA'!$S$5:$S$22,"BLOCK")=0,"PASS","BLOCK")</f>
        <v>PASS</v>
      </c>
    </row>
    <row r="24">
      <c r="A24" s="43" t="str">
        <v>lineage_coverage</v>
      </c>
      <c r="B24" s="43" t="str">
        <f>IF(AND(B19=B15,B20=COUNTIFS('Visual QA'!$A$5:$A$22,"V2",'Visual QA'!$B$5:$B$22,"&lt;&gt;NONE"),B15=COUNTIFS('Visual QA'!$A$5:$A$22,"V2",'Visual QA'!$B$5:$B$22,"&lt;&gt;NONE")),"PASS","BLOCK")</f>
        <v>PASS</v>
      </c>
    </row>
    <row r="25">
      <c r="A25" s="43" t="str">
        <v>open_set_equation</v>
      </c>
      <c r="B25" s="43" t="str">
        <f>IF(B16=B15-B17,"PASS","BLOCK")</f>
        <v>PASS</v>
      </c>
    </row>
    <row r="26">
      <c r="A26" s="43" t="str">
        <v>story_resolution</v>
      </c>
      <c r="B26" s="43" t="str">
        <f>IF(COUNTIFS('Visual QA'!$A$5:$A$22,"V2",'Visual QA'!$B$5:$B$22,"DEF-STORY-01",'Visual QA'!$D$5:$D$22,"Resolved",'Visual QA'!$J$5:$J$22,"Pass",'Visual QA'!$R$5:$R$22,"PASS")=1,"PASS","BLOCK")</f>
        <v>PASS</v>
      </c>
    </row>
    <row r="27">
      <c r="A27" s="43" t="str">
        <v>score_gain</v>
      </c>
      <c r="B27" s="43" t="n">
        <f>D11-C11</f>
        <v>6</v>
      </c>
    </row>
    <row r="28">
      <c r="A28" s="43" t="str">
        <v>defect_reduction</v>
      </c>
      <c r="B28" s="43" t="n">
        <f>B15-B16</f>
        <v>1</v>
      </c>
    </row>
    <row r="29">
      <c r="A29" s="43" t="str">
        <v>V2_rule</v>
      </c>
      <c r="B29" s="44" t="str">
        <f>IF(AND(B15=3,B16=2,B17=1,B18=0,B19=B15,B20=B15,B21="PASS",B22="PASS",B23="PASS",B24="PASS",B25="PASS",B26="PASS",D11&gt;=80,OR(B27&gt;=B14,B28&gt;=1)),"PASS","BLOCK")</f>
        <v>PASS</v>
      </c>
    </row>
  </sheetData>
  <mergeCells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2" hidden="0" customWidth="1"/>
    <col min="2" max="2" width="12" hidden="0" customWidth="1"/>
    <col min="3" max="3" width="62" hidden="0" customWidth="1"/>
    <col min="4" max="4" width="46" hidden="0" customWidth="1"/>
    <col min="5" max="5" width="25" hidden="0" customWidth="1"/>
    <col min="6" max="6" width="22" hidden="0" customWidth="1"/>
  </cols>
  <sheetData>
    <row r="1" ht="32" customHeight="1">
      <c r="A1" s="3" t="str">
        <v>DRAFT · TRAINING ONLY · B2B Buyer Concept Brief</v>
      </c>
      <c r="B1" s="3"/>
      <c r="C1" s="3"/>
      <c r="D1" s="3"/>
      <c r="E1" s="3"/>
      <c r="F1" s="3"/>
    </row>
    <row r="2" ht="40" customHeight="1">
      <c r="A2" s="7" t="str">
        <v>CLASSROOM SIMULATION ONLY · Synthetic buyer scenario; no buyer name, private price, or contract term. Not production or publish-ready; stop before external use.</v>
      </c>
      <c r="B2" s="7"/>
      <c r="C2" s="7"/>
      <c r="D2" s="7"/>
      <c r="E2" s="7"/>
      <c r="F2" s="7"/>
    </row>
    <row r="4" ht="34" customHeight="1">
      <c r="A4" s="16" t="str">
        <v>field</v>
      </c>
      <c r="B4" s="17" t="str">
        <v>required</v>
      </c>
      <c r="C4" s="17" t="str">
        <v>response</v>
      </c>
      <c r="D4" s="17" t="str">
        <v>evidence</v>
      </c>
      <c r="E4" s="17" t="str">
        <v>owner</v>
      </c>
      <c r="F4" s="18" t="str">
        <v>status</v>
      </c>
    </row>
    <row r="5" ht="36" customHeight="1">
      <c r="A5" s="24" t="str">
        <v>buyer need</v>
      </c>
      <c r="B5" s="24" t="str">
        <v>Yes</v>
      </c>
      <c r="C5" s="24" t="str">
        <v>A traceable training assortment with consistent specification fields for partner review</v>
      </c>
      <c r="D5" s="24" t="str">
        <v>TRUTH-007:TRUTH-010</v>
      </c>
      <c r="E5" s="24" t="str">
        <v>Sales Concept Lead</v>
      </c>
      <c r="F5" s="24" t="str">
        <v>Ready for review</v>
      </c>
    </row>
    <row r="6" ht="36" customHeight="1">
      <c r="A6" s="26" t="str">
        <v>capability</v>
      </c>
      <c r="B6" s="26" t="str">
        <v>Yes</v>
      </c>
      <c r="C6" s="26" t="str">
        <v>Synthetic workflow from sourcing through cutting quality review and supply</v>
      </c>
      <c r="D6" s="26" t="str">
        <v>CLM-003</v>
      </c>
      <c r="E6" s="26" t="str">
        <v>Sales Concept Lead</v>
      </c>
      <c r="F6" s="26" t="str">
        <v>Ready for review</v>
      </c>
    </row>
    <row r="7" ht="36" customHeight="1">
      <c r="A7" s="25" t="str">
        <v>specification</v>
      </c>
      <c r="B7" s="25" t="str">
        <v>Yes</v>
      </c>
      <c r="C7" s="25" t="str">
        <v>Round 0.70–1.00 carat · F–H color · VVS2–VS2 clarity</v>
      </c>
      <c r="D7" s="25" t="str">
        <v>TRUTH-007:TRUTH-010</v>
      </c>
      <c r="E7" s="25" t="str">
        <v>Training Product Owner</v>
      </c>
      <c r="F7" s="25" t="str">
        <v>Approved</v>
      </c>
    </row>
    <row r="8" ht="36" customHeight="1">
      <c r="A8" s="26" t="str">
        <v>MOQ</v>
      </c>
      <c r="B8" s="26" t="str">
        <v>Yes</v>
      </c>
      <c r="C8" s="26" t="str">
        <v>12 stones per selected scenario lot</v>
      </c>
      <c r="D8" s="26" t="str">
        <v>TRUTH-007:TRUTH-010 moq_stones</v>
      </c>
      <c r="E8" s="26" t="str">
        <v>Training Product Owner</v>
      </c>
      <c r="F8" s="26" t="str">
        <v>Approved scenario</v>
      </c>
    </row>
    <row r="9" ht="36" customHeight="1">
      <c r="A9" s="25" t="str">
        <v>lead time</v>
      </c>
      <c r="B9" s="25" t="str">
        <v>Yes</v>
      </c>
      <c r="C9" s="25" t="str">
        <v>14 days in the synthetic workshop scenario</v>
      </c>
      <c r="D9" s="25" t="str">
        <v>TRUTH-007:TRUTH-010 lead_time_days</v>
      </c>
      <c r="E9" s="25" t="str">
        <v>Training Product Owner</v>
      </c>
      <c r="F9" s="25" t="str">
        <v>Approved scenario</v>
      </c>
    </row>
    <row r="10" ht="36" customHeight="1">
      <c r="A10" s="26" t="str">
        <v>evidence</v>
      </c>
      <c r="B10" s="26" t="str">
        <v>Yes</v>
      </c>
      <c r="C10" s="26" t="str">
        <v>Product Truth rows + claim IDs + media rights row</v>
      </c>
      <c r="D10" s="26" t="str">
        <v>TRUTH-007:TRUTH-010 · CLM-002:CLM-004 · MEDIA-HERO-01</v>
      </c>
      <c r="E10" s="26" t="str">
        <v>Claim Auditor</v>
      </c>
      <c r="F10" s="26" t="str">
        <v>Traceable</v>
      </c>
    </row>
    <row r="11" ht="36" customHeight="1">
      <c r="A11" s="25" t="str">
        <v>offer</v>
      </c>
      <c r="B11" s="25" t="str">
        <v>Yes</v>
      </c>
      <c r="C11" s="25" t="str">
        <v>Review an evidence-led capability board using synthetic specifications</v>
      </c>
      <c r="D11" s="25" t="str">
        <v>CLM-001:CLM-004</v>
      </c>
      <c r="E11" s="25" t="str">
        <v>Sales Concept Lead</v>
      </c>
      <c r="F11" s="25" t="str">
        <v>Draft</v>
      </c>
    </row>
    <row r="12" ht="36" customHeight="1">
      <c r="A12" s="26" t="str">
        <v>CTA</v>
      </c>
      <c r="B12" s="26" t="str">
        <v>Yes</v>
      </c>
      <c r="C12" s="26" t="str">
        <v>Request a human-reviewed synthetic specification discussion</v>
      </c>
      <c r="D12" s="26" t="str">
        <v>CLM-004</v>
      </c>
      <c r="E12" s="26" t="str">
        <v>Sales Concept Lead</v>
      </c>
      <c r="F12" s="26" t="str">
        <v>Draft</v>
      </c>
    </row>
    <row r="13" ht="36" customHeight="1">
      <c r="A13" s="25" t="str">
        <v>publish gate</v>
      </c>
      <c r="B13" s="25" t="str">
        <v>Yes</v>
      </c>
      <c r="C13" s="25" t="str">
        <v>Stop before publish; obtain Sales Creative and data-owner approval</v>
      </c>
      <c r="D13" s="25" t="str">
        <v>START gate</v>
      </c>
      <c r="E13" s="25" t="str">
        <v>Human reviewers</v>
      </c>
      <c r="F13" s="25" t="str">
        <v>Blocked</v>
      </c>
    </row>
  </sheetData>
  <mergeCells>
    <mergeCell ref="A1:F1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22" hidden="0" customWidth="1"/>
    <col min="2" max="2" width="12" hidden="0" customWidth="1"/>
    <col min="3" max="3" width="62" hidden="0" customWidth="1"/>
    <col min="4" max="4" width="46" hidden="0" customWidth="1"/>
    <col min="5" max="5" width="25" hidden="0" customWidth="1"/>
    <col min="6" max="6" width="22" hidden="0" customWidth="1"/>
  </cols>
  <sheetData>
    <row r="1" ht="32" customHeight="1">
      <c r="A1" s="3" t="str">
        <v>DRAFT · TRAINING ONLY · B2C Consumer Campaign Brief</v>
      </c>
      <c r="B1" s="3"/>
      <c r="C1" s="3"/>
      <c r="D1" s="3"/>
      <c r="E1" s="3"/>
      <c r="F1" s="3"/>
    </row>
    <row r="2" ht="40" customHeight="1">
      <c r="A2" s="7" t="str">
        <v>CLASSROOM SIMULATION ONLY · Concept Mockup with no origin, certification, sustainability, or performance implication. Not production or publish-ready; stop before external use.</v>
      </c>
      <c r="B2" s="7"/>
      <c r="C2" s="7"/>
      <c r="D2" s="7"/>
      <c r="E2" s="7"/>
      <c r="F2" s="7"/>
    </row>
    <row r="4" ht="34" customHeight="1">
      <c r="A4" s="16" t="str">
        <v>field</v>
      </c>
      <c r="B4" s="17" t="str">
        <v>required</v>
      </c>
      <c r="C4" s="17" t="str">
        <v>response</v>
      </c>
      <c r="D4" s="17" t="str">
        <v>evidence</v>
      </c>
      <c r="E4" s="17" t="str">
        <v>owner</v>
      </c>
      <c r="F4" s="18" t="str">
        <v>status</v>
      </c>
    </row>
    <row r="5" ht="36" customHeight="1">
      <c r="A5" s="24" t="str">
        <v>consumer insight</v>
      </c>
      <c r="B5" s="24" t="str">
        <v>Yes</v>
      </c>
      <c r="C5" s="24" t="str">
        <v>A design-conscious viewer wants a clear product story without unsupported luxury promises</v>
      </c>
      <c r="D5" s="24" t="str">
        <v>CLM-005 and CLM-008</v>
      </c>
      <c r="E5" s="24" t="str">
        <v>Sales Concept Lead</v>
      </c>
      <c r="F5" s="24" t="str">
        <v>Ready for review</v>
      </c>
    </row>
    <row r="6" ht="36" customHeight="1">
      <c r="A6" s="26" t="str">
        <v>product story</v>
      </c>
      <c r="B6" s="26" t="str">
        <v>Yes</v>
      </c>
      <c r="C6" s="26" t="str">
        <v>One synthetic product ID shown through product detail and an editorial wearing concept</v>
      </c>
      <c r="D6" s="26" t="str">
        <v>TRUTH-007 · CLM-005</v>
      </c>
      <c r="E6" s="26" t="str">
        <v>Creative Producer</v>
      </c>
      <c r="F6" s="26" t="str">
        <v>Ready for review</v>
      </c>
    </row>
    <row r="7" ht="36" customHeight="1">
      <c r="A7" s="25" t="str">
        <v>channel fit</v>
      </c>
      <c r="B7" s="25" t="str">
        <v>Yes</v>
      </c>
      <c r="C7" s="25" t="str">
        <v>4:5 hero with a viable 9:16 crop plus a 1:1 product tile</v>
      </c>
      <c r="D7" s="25" t="str">
        <v>Packshot Spec + Model Spec</v>
      </c>
      <c r="E7" s="25" t="str">
        <v>Creative Producer</v>
      </c>
      <c r="F7" s="25" t="str">
        <v>Ready for review</v>
      </c>
    </row>
    <row r="8" ht="36" customHeight="1">
      <c r="A8" s="26" t="str">
        <v>CTA</v>
      </c>
      <c r="B8" s="26" t="str">
        <v>Yes</v>
      </c>
      <c r="C8" s="26" t="str">
        <v>Explore the synthetic workshop collection concept</v>
      </c>
      <c r="D8" s="26" t="str">
        <v>CLM-005</v>
      </c>
      <c r="E8" s="26" t="str">
        <v>Sales Concept Lead</v>
      </c>
      <c r="F8" s="26" t="str">
        <v>Draft</v>
      </c>
    </row>
    <row r="9" ht="36" customHeight="1">
      <c r="A9" s="25" t="str">
        <v>claim boundary</v>
      </c>
      <c r="B9" s="25" t="str">
        <v>Yes</v>
      </c>
      <c r="C9" s="25" t="str">
        <v>No origin certification sustainability performance scarcity warranty or private-price claim</v>
      </c>
      <c r="D9" s="25" t="str">
        <v>CLM-008</v>
      </c>
      <c r="E9" s="25" t="str">
        <v>Claim Auditor</v>
      </c>
      <c r="F9" s="25" t="str">
        <v>Approved</v>
      </c>
    </row>
    <row r="10" ht="36" customHeight="1">
      <c r="A10" s="26" t="str">
        <v>media</v>
      </c>
      <c r="B10" s="26" t="str">
        <v>Yes</v>
      </c>
      <c r="C10" s="26" t="str">
        <v>Use only Approved synthetic workshop media</v>
      </c>
      <c r="D10" s="26" t="str">
        <v>MEDIA-SQUARE-01 · MEDIA-MODEL-01</v>
      </c>
      <c r="E10" s="26" t="str">
        <v>Rights Reviewer</v>
      </c>
      <c r="F10" s="26" t="str">
        <v>Approved</v>
      </c>
    </row>
    <row r="11" ht="36" customHeight="1">
      <c r="A11" s="25" t="str">
        <v>publish gate</v>
      </c>
      <c r="B11" s="25" t="str">
        <v>Yes</v>
      </c>
      <c r="C11" s="25" t="str">
        <v>Stop before publish; obtain Sales Creative and data-owner approval</v>
      </c>
      <c r="D11" s="25" t="str">
        <v>START gate</v>
      </c>
      <c r="E11" s="25" t="str">
        <v>Human reviewers</v>
      </c>
      <c r="F11" s="25" t="str">
        <v>Blocked</v>
      </c>
    </row>
  </sheetData>
  <mergeCells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4" hidden="0" customWidth="1"/>
    <col min="2" max="2" width="14" hidden="0" customWidth="1"/>
    <col min="3" max="3" width="13" hidden="0" customWidth="1"/>
    <col min="4" max="4" width="10" hidden="0" customWidth="1"/>
    <col min="5" max="5" width="9" hidden="0" customWidth="1"/>
    <col min="6" max="6" width="10" hidden="0" customWidth="1"/>
    <col min="7" max="7" width="14" hidden="0" customWidth="1"/>
    <col min="8" max="8" width="44" hidden="0" customWidth="1"/>
    <col min="9" max="9" width="48" hidden="0" customWidth="1"/>
    <col min="10" max="10" width="14" hidden="0" customWidth="1"/>
    <col min="11" max="11" width="18" hidden="0" customWidth="1"/>
    <col min="12" max="12" width="42" hidden="0" customWidth="1"/>
    <col min="13" max="13" width="16" hidden="0" customWidth="1"/>
    <col min="14" max="14" width="24" hidden="0" customWidth="1"/>
    <col min="15" max="15" width="14" hidden="0" customWidth="1"/>
  </cols>
  <sheetData>
    <row r="1" ht="32" customHeight="1">
      <c r="A1" s="3" t="str">
        <v>DRAFT · TRAINING ONLY · Approved Product Truth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0" customHeight="1">
      <c r="A2" s="7" t="str">
        <v>Canonical synthetic catalog fields are locked. Scenario MOQ and lead time are training values and not commercial commitments.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4" ht="34" customHeight="1">
      <c r="A4" s="16" t="str">
        <v>truth_id</v>
      </c>
      <c r="B4" s="17" t="str">
        <v>product_id</v>
      </c>
      <c r="C4" s="17" t="str">
        <v>shape</v>
      </c>
      <c r="D4" s="17" t="str">
        <v>carat</v>
      </c>
      <c r="E4" s="17" t="str">
        <v>color</v>
      </c>
      <c r="F4" s="17" t="str">
        <v>clarity</v>
      </c>
      <c r="G4" s="17" t="str">
        <v>availability</v>
      </c>
      <c r="H4" s="17" t="str">
        <v>approved_story</v>
      </c>
      <c r="I4" s="17" t="str">
        <v>capability</v>
      </c>
      <c r="J4" s="17" t="str">
        <v>moq_stones</v>
      </c>
      <c r="K4" s="17" t="str">
        <v>lead_time_days</v>
      </c>
      <c r="L4" s="17" t="str">
        <v>evidence_source</v>
      </c>
      <c r="M4" s="17" t="str">
        <v>approval_status</v>
      </c>
      <c r="N4" s="17" t="str">
        <v>approved_by</v>
      </c>
      <c r="O4" s="18" t="str">
        <v>as_of_date</v>
      </c>
    </row>
    <row r="5" ht="36" customHeight="1">
      <c r="A5" s="24" t="str">
        <v>TRUTH-001</v>
      </c>
      <c r="B5" s="24" t="str">
        <v>DL-1001</v>
      </c>
      <c r="C5" s="24" t="str">
        <v>Round</v>
      </c>
      <c r="D5" s="27" t="str">
        <v>0.52</v>
      </c>
      <c r="E5" s="24" t="str">
        <v>F</v>
      </c>
      <c r="F5" s="24" t="str">
        <v>VS1</v>
      </c>
      <c r="G5" s="24" t="str">
        <v>Reserved</v>
      </c>
      <c r="H5" s="24" t="str">
        <v>Synthetic round-cut lot record for capability and campaign training</v>
      </c>
      <c r="I5" s="24" t="str">
        <v>Sourcing-to-QA training workflow with lot-level specification trace</v>
      </c>
      <c r="J5" s="30" t="str">
        <v>18</v>
      </c>
      <c r="K5" s="30" t="str">
        <v>21</v>
      </c>
      <c r="L5" s="24" t="str">
        <v>scripts/client-program/data.mjs#buildProductCatalog</v>
      </c>
      <c r="M5" s="24" t="str">
        <v>Approved</v>
      </c>
      <c r="N5" s="24" t="str">
        <v>Training Product Owner</v>
      </c>
      <c r="O5" s="33" t="n">
        <v>46243</v>
      </c>
    </row>
    <row r="6" ht="36" customHeight="1">
      <c r="A6" s="26" t="str">
        <v>TRUTH-002</v>
      </c>
      <c r="B6" s="26" t="str">
        <v>DL-1002</v>
      </c>
      <c r="C6" s="26" t="str">
        <v>Oval</v>
      </c>
      <c r="D6" s="28" t="str">
        <v>0.68</v>
      </c>
      <c r="E6" s="26" t="str">
        <v>G</v>
      </c>
      <c r="F6" s="26" t="str">
        <v>VS2</v>
      </c>
      <c r="G6" s="26" t="str">
        <v>Inquiry</v>
      </c>
      <c r="H6" s="26" t="str">
        <v>Synthetic oval-cut lot record for capability and campaign training</v>
      </c>
      <c r="I6" s="26" t="str">
        <v>Sourcing-to-QA training workflow with lot-level specification trace</v>
      </c>
      <c r="J6" s="31" t="str">
        <v>18</v>
      </c>
      <c r="K6" s="31" t="str">
        <v>21</v>
      </c>
      <c r="L6" s="26" t="str">
        <v>scripts/client-program/data.mjs#buildProductCatalog</v>
      </c>
      <c r="M6" s="26" t="str">
        <v>Approved</v>
      </c>
      <c r="N6" s="26" t="str">
        <v>Training Product Owner</v>
      </c>
      <c r="O6" s="34" t="n">
        <v>46243</v>
      </c>
    </row>
    <row r="7" ht="36" customHeight="1">
      <c r="A7" s="25" t="str">
        <v>TRUTH-003</v>
      </c>
      <c r="B7" s="25" t="str">
        <v>DL-1003</v>
      </c>
      <c r="C7" s="25" t="str">
        <v>Pear</v>
      </c>
      <c r="D7" s="29" t="str">
        <v>0.73</v>
      </c>
      <c r="E7" s="25" t="str">
        <v>H</v>
      </c>
      <c r="F7" s="25" t="str">
        <v>SI1</v>
      </c>
      <c r="G7" s="25" t="str">
        <v>Inquiry</v>
      </c>
      <c r="H7" s="25" t="str">
        <v>Synthetic pear-cut lot record for capability and campaign training</v>
      </c>
      <c r="I7" s="25" t="str">
        <v>Sourcing-to-QA training workflow with lot-level specification trace</v>
      </c>
      <c r="J7" s="32" t="str">
        <v>24</v>
      </c>
      <c r="K7" s="32" t="str">
        <v>28</v>
      </c>
      <c r="L7" s="25" t="str">
        <v>scripts/client-program/data.mjs#buildProductCatalog</v>
      </c>
      <c r="M7" s="25" t="str">
        <v>Approved</v>
      </c>
      <c r="N7" s="25" t="str">
        <v>Training Product Owner</v>
      </c>
      <c r="O7" s="35" t="n">
        <v>46243</v>
      </c>
    </row>
    <row r="8" ht="36" customHeight="1">
      <c r="A8" s="26" t="str">
        <v>TRUTH-004</v>
      </c>
      <c r="B8" s="26" t="str">
        <v>DL-1004</v>
      </c>
      <c r="C8" s="26" t="str">
        <v>Cushion</v>
      </c>
      <c r="D8" s="28" t="str">
        <v>0.85</v>
      </c>
      <c r="E8" s="26" t="str">
        <v>F</v>
      </c>
      <c r="F8" s="26" t="str">
        <v>VVS2</v>
      </c>
      <c r="G8" s="26" t="str">
        <v>Reserved</v>
      </c>
      <c r="H8" s="26" t="str">
        <v>Synthetic cushion-cut lot record for capability and campaign training</v>
      </c>
      <c r="I8" s="26" t="str">
        <v>Sourcing-to-QA training workflow with lot-level specification trace</v>
      </c>
      <c r="J8" s="31" t="str">
        <v>18</v>
      </c>
      <c r="K8" s="31" t="str">
        <v>21</v>
      </c>
      <c r="L8" s="26" t="str">
        <v>scripts/client-program/data.mjs#buildProductCatalog</v>
      </c>
      <c r="M8" s="26" t="str">
        <v>Approved</v>
      </c>
      <c r="N8" s="26" t="str">
        <v>Training Product Owner</v>
      </c>
      <c r="O8" s="34" t="n">
        <v>46243</v>
      </c>
    </row>
    <row r="9" ht="36" customHeight="1">
      <c r="A9" s="25" t="str">
        <v>TRUTH-005</v>
      </c>
      <c r="B9" s="25" t="str">
        <v>DL-1005</v>
      </c>
      <c r="C9" s="25" t="str">
        <v>Emerald</v>
      </c>
      <c r="D9" s="29" t="str">
        <v>0.91</v>
      </c>
      <c r="E9" s="25" t="str">
        <v>G</v>
      </c>
      <c r="F9" s="25" t="str">
        <v>VS1</v>
      </c>
      <c r="G9" s="25" t="str">
        <v>Inquiry</v>
      </c>
      <c r="H9" s="25" t="str">
        <v>Synthetic emerald-cut lot record for capability and campaign training</v>
      </c>
      <c r="I9" s="25" t="str">
        <v>Sourcing-to-QA training workflow with lot-level specification trace</v>
      </c>
      <c r="J9" s="32" t="str">
        <v>12</v>
      </c>
      <c r="K9" s="32" t="str">
        <v>24</v>
      </c>
      <c r="L9" s="25" t="str">
        <v>scripts/client-program/data.mjs#buildProductCatalog</v>
      </c>
      <c r="M9" s="25" t="str">
        <v>Approved</v>
      </c>
      <c r="N9" s="25" t="str">
        <v>Training Product Owner</v>
      </c>
      <c r="O9" s="35" t="n">
        <v>46243</v>
      </c>
    </row>
    <row r="10" ht="36" customHeight="1">
      <c r="A10" s="26" t="str">
        <v>TRUTH-006</v>
      </c>
      <c r="B10" s="26" t="str">
        <v>DL-1006</v>
      </c>
      <c r="C10" s="26" t="str">
        <v>Marquise</v>
      </c>
      <c r="D10" s="28" t="str">
        <v>0.47</v>
      </c>
      <c r="E10" s="26" t="str">
        <v>H</v>
      </c>
      <c r="F10" s="26" t="str">
        <v>VS2</v>
      </c>
      <c r="G10" s="26" t="str">
        <v>Inquiry</v>
      </c>
      <c r="H10" s="26" t="str">
        <v>Synthetic marquise-cut lot record for capability and campaign training</v>
      </c>
      <c r="I10" s="26" t="str">
        <v>Sourcing-to-QA training workflow with lot-level specification trace</v>
      </c>
      <c r="J10" s="31" t="str">
        <v>24</v>
      </c>
      <c r="K10" s="31" t="str">
        <v>28</v>
      </c>
      <c r="L10" s="26" t="str">
        <v>scripts/client-program/data.mjs#buildProductCatalog</v>
      </c>
      <c r="M10" s="26" t="str">
        <v>Approved</v>
      </c>
      <c r="N10" s="26" t="str">
        <v>Training Product Owner</v>
      </c>
      <c r="O10" s="34" t="n">
        <v>46243</v>
      </c>
    </row>
    <row r="11" ht="36" customHeight="1">
      <c r="A11" s="25" t="str">
        <v>TRUTH-007</v>
      </c>
      <c r="B11" s="25" t="str">
        <v>DL-1007</v>
      </c>
      <c r="C11" s="25" t="str">
        <v>Round</v>
      </c>
      <c r="D11" s="29" t="str">
        <v>0.70</v>
      </c>
      <c r="E11" s="25" t="str">
        <v>F</v>
      </c>
      <c r="F11" s="25" t="str">
        <v>VS1</v>
      </c>
      <c r="G11" s="25" t="str">
        <v>Available</v>
      </c>
      <c r="H11" s="25" t="str">
        <v>Synthetic round-cut lot available for the workshop scenario</v>
      </c>
      <c r="I11" s="25" t="str">
        <v>Synthetic training workflow: sourcing → cutting → quality review → B2B supply preparation.</v>
      </c>
      <c r="J11" s="32" t="str">
        <v>12</v>
      </c>
      <c r="K11" s="32" t="str">
        <v>14</v>
      </c>
      <c r="L11" s="25" t="str">
        <v>scripts/client-program/data.mjs#buildProductCatalog</v>
      </c>
      <c r="M11" s="25" t="str">
        <v>Approved</v>
      </c>
      <c r="N11" s="25" t="str">
        <v>Training Product Owner</v>
      </c>
      <c r="O11" s="35" t="n">
        <v>46243</v>
      </c>
    </row>
    <row r="12" ht="36" customHeight="1">
      <c r="A12" s="26" t="str">
        <v>TRUTH-008</v>
      </c>
      <c r="B12" s="26" t="str">
        <v>DL-1008</v>
      </c>
      <c r="C12" s="26" t="str">
        <v>Round</v>
      </c>
      <c r="D12" s="28" t="str">
        <v>0.80</v>
      </c>
      <c r="E12" s="26" t="str">
        <v>G</v>
      </c>
      <c r="F12" s="26" t="str">
        <v>VS1</v>
      </c>
      <c r="G12" s="26" t="str">
        <v>Available</v>
      </c>
      <c r="H12" s="26" t="str">
        <v>Synthetic round-cut lot available for the workshop scenario</v>
      </c>
      <c r="I12" s="26" t="str">
        <v>Sourcing-to-QA training workflow with lot-level specification trace</v>
      </c>
      <c r="J12" s="31" t="str">
        <v>12</v>
      </c>
      <c r="K12" s="31" t="str">
        <v>14</v>
      </c>
      <c r="L12" s="26" t="str">
        <v>scripts/client-program/data.mjs#buildProductCatalog</v>
      </c>
      <c r="M12" s="26" t="str">
        <v>Approved</v>
      </c>
      <c r="N12" s="26" t="str">
        <v>Training Product Owner</v>
      </c>
      <c r="O12" s="34" t="n">
        <v>46243</v>
      </c>
    </row>
    <row r="13" ht="36" customHeight="1">
      <c r="A13" s="25" t="str">
        <v>TRUTH-009</v>
      </c>
      <c r="B13" s="25" t="str">
        <v>DL-1009</v>
      </c>
      <c r="C13" s="25" t="str">
        <v>Round</v>
      </c>
      <c r="D13" s="29" t="str">
        <v>0.90</v>
      </c>
      <c r="E13" s="25" t="str">
        <v>H</v>
      </c>
      <c r="F13" s="25" t="str">
        <v>VS2</v>
      </c>
      <c r="G13" s="25" t="str">
        <v>Available</v>
      </c>
      <c r="H13" s="25" t="str">
        <v>Synthetic round-cut lot available for the workshop scenario</v>
      </c>
      <c r="I13" s="25" t="str">
        <v>Sourcing-to-QA training workflow with lot-level specification trace</v>
      </c>
      <c r="J13" s="32" t="str">
        <v>12</v>
      </c>
      <c r="K13" s="32" t="str">
        <v>14</v>
      </c>
      <c r="L13" s="25" t="str">
        <v>scripts/client-program/data.mjs#buildProductCatalog</v>
      </c>
      <c r="M13" s="25" t="str">
        <v>Approved</v>
      </c>
      <c r="N13" s="25" t="str">
        <v>Training Product Owner</v>
      </c>
      <c r="O13" s="35" t="n">
        <v>46243</v>
      </c>
    </row>
    <row r="14" ht="36" customHeight="1">
      <c r="A14" s="26" t="str">
        <v>TRUTH-010</v>
      </c>
      <c r="B14" s="26" t="str">
        <v>DL-1010</v>
      </c>
      <c r="C14" s="26" t="str">
        <v>Round</v>
      </c>
      <c r="D14" s="28" t="str">
        <v>1.00</v>
      </c>
      <c r="E14" s="26" t="str">
        <v>F</v>
      </c>
      <c r="F14" s="26" t="str">
        <v>VVS2</v>
      </c>
      <c r="G14" s="26" t="str">
        <v>Available</v>
      </c>
      <c r="H14" s="26" t="str">
        <v>Synthetic round-cut lot available for the workshop scenario</v>
      </c>
      <c r="I14" s="26" t="str">
        <v>Sourcing-to-QA training workflow with lot-level specification trace</v>
      </c>
      <c r="J14" s="31" t="str">
        <v>12</v>
      </c>
      <c r="K14" s="31" t="str">
        <v>14</v>
      </c>
      <c r="L14" s="26" t="str">
        <v>scripts/client-program/data.mjs#buildProductCatalog</v>
      </c>
      <c r="M14" s="26" t="str">
        <v>Approved</v>
      </c>
      <c r="N14" s="26" t="str">
        <v>Training Product Owner</v>
      </c>
      <c r="O14" s="34" t="n">
        <v>46243</v>
      </c>
    </row>
    <row r="15" ht="36" customHeight="1">
      <c r="A15" s="25" t="str">
        <v>TRUTH-011</v>
      </c>
      <c r="B15" s="25" t="str">
        <v>DL-1011</v>
      </c>
      <c r="C15" s="25" t="str">
        <v>Oval</v>
      </c>
      <c r="D15" s="29" t="str">
        <v>0.63</v>
      </c>
      <c r="E15" s="25" t="str">
        <v>G</v>
      </c>
      <c r="F15" s="25" t="str">
        <v>SI1</v>
      </c>
      <c r="G15" s="25" t="str">
        <v>Inquiry</v>
      </c>
      <c r="H15" s="25" t="str">
        <v>Synthetic oval-cut lot record for capability and campaign training</v>
      </c>
      <c r="I15" s="25" t="str">
        <v>Sourcing-to-QA training workflow with lot-level specification trace</v>
      </c>
      <c r="J15" s="32" t="str">
        <v>18</v>
      </c>
      <c r="K15" s="32" t="str">
        <v>21</v>
      </c>
      <c r="L15" s="25" t="str">
        <v>scripts/client-program/data.mjs#buildProductCatalog</v>
      </c>
      <c r="M15" s="25" t="str">
        <v>Approved</v>
      </c>
      <c r="N15" s="25" t="str">
        <v>Training Product Owner</v>
      </c>
      <c r="O15" s="35" t="n">
        <v>46243</v>
      </c>
    </row>
    <row r="16" ht="36" customHeight="1">
      <c r="A16" s="26" t="str">
        <v>TRUTH-012</v>
      </c>
      <c r="B16" s="26" t="str">
        <v>DL-1012</v>
      </c>
      <c r="C16" s="26" t="str">
        <v>Pear</v>
      </c>
      <c r="D16" s="28" t="str">
        <v>1.10</v>
      </c>
      <c r="E16" s="26" t="str">
        <v>H</v>
      </c>
      <c r="F16" s="26" t="str">
        <v>VS1</v>
      </c>
      <c r="G16" s="26" t="str">
        <v>Inquiry</v>
      </c>
      <c r="H16" s="26" t="str">
        <v>Synthetic pear-cut lot record for capability and campaign training</v>
      </c>
      <c r="I16" s="26" t="str">
        <v>Sourcing-to-QA training workflow with lot-level specification trace</v>
      </c>
      <c r="J16" s="31" t="str">
        <v>12</v>
      </c>
      <c r="K16" s="31" t="str">
        <v>28</v>
      </c>
      <c r="L16" s="26" t="str">
        <v>scripts/client-program/data.mjs#buildProductCatalog</v>
      </c>
      <c r="M16" s="26" t="str">
        <v>Approved</v>
      </c>
      <c r="N16" s="26" t="str">
        <v>Training Product Owner</v>
      </c>
      <c r="O16" s="34" t="n">
        <v>46243</v>
      </c>
    </row>
    <row r="17" ht="36" customHeight="1">
      <c r="A17" s="25" t="str">
        <v>TRUTH-013</v>
      </c>
      <c r="B17" s="25" t="str">
        <v>DL-1013</v>
      </c>
      <c r="C17" s="25" t="str">
        <v>Cushion</v>
      </c>
      <c r="D17" s="29" t="str">
        <v>0.76</v>
      </c>
      <c r="E17" s="25" t="str">
        <v>F</v>
      </c>
      <c r="F17" s="25" t="str">
        <v>VS2</v>
      </c>
      <c r="G17" s="25" t="str">
        <v>Reserved</v>
      </c>
      <c r="H17" s="25" t="str">
        <v>Synthetic cushion-cut lot record for capability and campaign training</v>
      </c>
      <c r="I17" s="25" t="str">
        <v>Sourcing-to-QA training workflow with lot-level specification trace</v>
      </c>
      <c r="J17" s="32" t="str">
        <v>18</v>
      </c>
      <c r="K17" s="32" t="str">
        <v>21</v>
      </c>
      <c r="L17" s="25" t="str">
        <v>scripts/client-program/data.mjs#buildProductCatalog</v>
      </c>
      <c r="M17" s="25" t="str">
        <v>Approved</v>
      </c>
      <c r="N17" s="25" t="str">
        <v>Training Product Owner</v>
      </c>
      <c r="O17" s="35" t="n">
        <v>46243</v>
      </c>
    </row>
    <row r="18" ht="36" customHeight="1">
      <c r="A18" s="26" t="str">
        <v>TRUTH-014</v>
      </c>
      <c r="B18" s="26" t="str">
        <v>DL-1014</v>
      </c>
      <c r="C18" s="26" t="str">
        <v>Emerald</v>
      </c>
      <c r="D18" s="28" t="str">
        <v>0.66</v>
      </c>
      <c r="E18" s="26" t="str">
        <v>G</v>
      </c>
      <c r="F18" s="26" t="str">
        <v>VVS2</v>
      </c>
      <c r="G18" s="26" t="str">
        <v>Inquiry</v>
      </c>
      <c r="H18" s="26" t="str">
        <v>Synthetic emerald-cut lot record for capability and campaign training</v>
      </c>
      <c r="I18" s="26" t="str">
        <v>Sourcing-to-QA training workflow with lot-level specification trace</v>
      </c>
      <c r="J18" s="31" t="str">
        <v>18</v>
      </c>
      <c r="K18" s="31" t="str">
        <v>24</v>
      </c>
      <c r="L18" s="26" t="str">
        <v>scripts/client-program/data.mjs#buildProductCatalog</v>
      </c>
      <c r="M18" s="26" t="str">
        <v>Approved</v>
      </c>
      <c r="N18" s="26" t="str">
        <v>Training Product Owner</v>
      </c>
      <c r="O18" s="34" t="n">
        <v>46243</v>
      </c>
    </row>
    <row r="19" ht="36" customHeight="1">
      <c r="A19" s="25" t="str">
        <v>TRUTH-015</v>
      </c>
      <c r="B19" s="25" t="str">
        <v>DL-1015</v>
      </c>
      <c r="C19" s="25" t="str">
        <v>Marquise</v>
      </c>
      <c r="D19" s="29" t="str">
        <v>0.58</v>
      </c>
      <c r="E19" s="25" t="str">
        <v>H</v>
      </c>
      <c r="F19" s="25" t="str">
        <v>VS1</v>
      </c>
      <c r="G19" s="25" t="str">
        <v>Inquiry</v>
      </c>
      <c r="H19" s="25" t="str">
        <v>Synthetic marquise-cut lot record for capability and campaign training</v>
      </c>
      <c r="I19" s="25" t="str">
        <v>Sourcing-to-QA training workflow with lot-level specification trace</v>
      </c>
      <c r="J19" s="32" t="str">
        <v>24</v>
      </c>
      <c r="K19" s="32" t="str">
        <v>28</v>
      </c>
      <c r="L19" s="25" t="str">
        <v>scripts/client-program/data.mjs#buildProductCatalog</v>
      </c>
      <c r="M19" s="25" t="str">
        <v>Approved</v>
      </c>
      <c r="N19" s="25" t="str">
        <v>Training Product Owner</v>
      </c>
      <c r="O19" s="35" t="n">
        <v>46243</v>
      </c>
    </row>
    <row r="20" ht="36" customHeight="1">
      <c r="A20" s="26" t="str">
        <v>TRUTH-016</v>
      </c>
      <c r="B20" s="26" t="str">
        <v>DL-1016</v>
      </c>
      <c r="C20" s="26" t="str">
        <v>Princess</v>
      </c>
      <c r="D20" s="28" t="str">
        <v>0.82</v>
      </c>
      <c r="E20" s="26" t="str">
        <v>F</v>
      </c>
      <c r="F20" s="26" t="str">
        <v>VS2</v>
      </c>
      <c r="G20" s="26" t="str">
        <v>Reserved</v>
      </c>
      <c r="H20" s="26" t="str">
        <v>Synthetic princess-cut lot record for capability and campaign training</v>
      </c>
      <c r="I20" s="26" t="str">
        <v>Sourcing-to-QA training workflow with lot-level specification trace</v>
      </c>
      <c r="J20" s="31" t="str">
        <v>18</v>
      </c>
      <c r="K20" s="31" t="str">
        <v>21</v>
      </c>
      <c r="L20" s="26" t="str">
        <v>scripts/client-program/data.mjs#buildProductCatalog</v>
      </c>
      <c r="M20" s="26" t="str">
        <v>Approved</v>
      </c>
      <c r="N20" s="26" t="str">
        <v>Training Product Owner</v>
      </c>
      <c r="O20" s="34" t="n">
        <v>46243</v>
      </c>
    </row>
    <row r="21" ht="36" customHeight="1">
      <c r="A21" s="25" t="str">
        <v>TRUTH-017</v>
      </c>
      <c r="B21" s="25" t="str">
        <v>DL-1017</v>
      </c>
      <c r="C21" s="25" t="str">
        <v>Radiant</v>
      </c>
      <c r="D21" s="29" t="str">
        <v>0.95</v>
      </c>
      <c r="E21" s="25" t="str">
        <v>G</v>
      </c>
      <c r="F21" s="25" t="str">
        <v>VS1</v>
      </c>
      <c r="G21" s="25" t="str">
        <v>Inquiry</v>
      </c>
      <c r="H21" s="25" t="str">
        <v>Synthetic radiant-cut lot record for capability and campaign training</v>
      </c>
      <c r="I21" s="25" t="str">
        <v>Sourcing-to-QA training workflow with lot-level specification trace</v>
      </c>
      <c r="J21" s="32" t="str">
        <v>12</v>
      </c>
      <c r="K21" s="32" t="str">
        <v>24</v>
      </c>
      <c r="L21" s="25" t="str">
        <v>scripts/client-program/data.mjs#buildProductCatalog</v>
      </c>
      <c r="M21" s="25" t="str">
        <v>Approved</v>
      </c>
      <c r="N21" s="25" t="str">
        <v>Training Product Owner</v>
      </c>
      <c r="O21" s="35" t="n">
        <v>46243</v>
      </c>
    </row>
    <row r="22" ht="36" customHeight="1">
      <c r="A22" s="26" t="str">
        <v>TRUTH-018</v>
      </c>
      <c r="B22" s="26" t="str">
        <v>DL-1018</v>
      </c>
      <c r="C22" s="26" t="str">
        <v>Asscher</v>
      </c>
      <c r="D22" s="28" t="str">
        <v>0.61</v>
      </c>
      <c r="E22" s="26" t="str">
        <v>H</v>
      </c>
      <c r="F22" s="26" t="str">
        <v>SI1</v>
      </c>
      <c r="G22" s="26" t="str">
        <v>Inquiry</v>
      </c>
      <c r="H22" s="26" t="str">
        <v>Synthetic Asscher-cut lot record for capability and campaign training</v>
      </c>
      <c r="I22" s="26" t="str">
        <v>Sourcing-to-QA training workflow with lot-level specification trace</v>
      </c>
      <c r="J22" s="31" t="str">
        <v>18</v>
      </c>
      <c r="K22" s="31" t="str">
        <v>24</v>
      </c>
      <c r="L22" s="26" t="str">
        <v>scripts/client-program/data.mjs#buildProductCatalog</v>
      </c>
      <c r="M22" s="26" t="str">
        <v>Approved</v>
      </c>
      <c r="N22" s="26" t="str">
        <v>Training Product Owner</v>
      </c>
      <c r="O22" s="34" t="n">
        <v>46243</v>
      </c>
    </row>
    <row r="23" ht="36" customHeight="1">
      <c r="A23" s="25" t="str">
        <v>TRUTH-019</v>
      </c>
      <c r="B23" s="25" t="str">
        <v>DL-1019</v>
      </c>
      <c r="C23" s="25" t="str">
        <v>Heart</v>
      </c>
      <c r="D23" s="29" t="str">
        <v>0.44</v>
      </c>
      <c r="E23" s="25" t="str">
        <v>F</v>
      </c>
      <c r="F23" s="25" t="str">
        <v>VS2</v>
      </c>
      <c r="G23" s="25" t="str">
        <v>Reserved</v>
      </c>
      <c r="H23" s="25" t="str">
        <v>Synthetic heart-cut lot record for capability and campaign training</v>
      </c>
      <c r="I23" s="25" t="str">
        <v>Sourcing-to-QA training workflow with lot-level specification trace</v>
      </c>
      <c r="J23" s="32" t="str">
        <v>24</v>
      </c>
      <c r="K23" s="32" t="str">
        <v>28</v>
      </c>
      <c r="L23" s="25" t="str">
        <v>scripts/client-program/data.mjs#buildProductCatalog</v>
      </c>
      <c r="M23" s="25" t="str">
        <v>Approved</v>
      </c>
      <c r="N23" s="25" t="str">
        <v>Training Product Owner</v>
      </c>
      <c r="O23" s="35" t="n">
        <v>46243</v>
      </c>
    </row>
    <row r="24" ht="36" customHeight="1">
      <c r="A24" s="26" t="str">
        <v>TRUTH-020</v>
      </c>
      <c r="B24" s="26" t="str">
        <v>DL-1020</v>
      </c>
      <c r="C24" s="26" t="str">
        <v>Oval</v>
      </c>
      <c r="D24" s="28" t="str">
        <v>1.02</v>
      </c>
      <c r="E24" s="26" t="str">
        <v>G</v>
      </c>
      <c r="F24" s="26" t="str">
        <v>VS1</v>
      </c>
      <c r="G24" s="26" t="str">
        <v>Inquiry</v>
      </c>
      <c r="H24" s="26" t="str">
        <v>Synthetic oval-cut lot record for capability and campaign training</v>
      </c>
      <c r="I24" s="26" t="str">
        <v>Sourcing-to-QA training workflow with lot-level specification trace</v>
      </c>
      <c r="J24" s="31" t="str">
        <v>12</v>
      </c>
      <c r="K24" s="31" t="str">
        <v>21</v>
      </c>
      <c r="L24" s="26" t="str">
        <v>scripts/client-program/data.mjs#buildProductCatalog</v>
      </c>
      <c r="M24" s="26" t="str">
        <v>Approved</v>
      </c>
      <c r="N24" s="26" t="str">
        <v>Training Product Owner</v>
      </c>
      <c r="O24" s="34" t="n">
        <v>46243</v>
      </c>
    </row>
    <row r="25" ht="36" customHeight="1">
      <c r="A25" s="25" t="str">
        <v>TRUTH-021</v>
      </c>
      <c r="B25" s="25" t="str">
        <v>DL-1021</v>
      </c>
      <c r="C25" s="25" t="str">
        <v>Pear</v>
      </c>
      <c r="D25" s="29" t="str">
        <v>0.79</v>
      </c>
      <c r="E25" s="25" t="str">
        <v>H</v>
      </c>
      <c r="F25" s="25" t="str">
        <v>VS2</v>
      </c>
      <c r="G25" s="25" t="str">
        <v>Inquiry</v>
      </c>
      <c r="H25" s="25" t="str">
        <v>Synthetic pear-cut lot record for capability and campaign training</v>
      </c>
      <c r="I25" s="25" t="str">
        <v>Sourcing-to-QA training workflow with lot-level specification trace</v>
      </c>
      <c r="J25" s="32" t="str">
        <v>18</v>
      </c>
      <c r="K25" s="32" t="str">
        <v>28</v>
      </c>
      <c r="L25" s="25" t="str">
        <v>scripts/client-program/data.mjs#buildProductCatalog</v>
      </c>
      <c r="M25" s="25" t="str">
        <v>Approved</v>
      </c>
      <c r="N25" s="25" t="str">
        <v>Training Product Owner</v>
      </c>
      <c r="O25" s="35" t="n">
        <v>46243</v>
      </c>
    </row>
    <row r="26" ht="36" customHeight="1">
      <c r="A26" s="26" t="str">
        <v>TRUTH-022</v>
      </c>
      <c r="B26" s="26" t="str">
        <v>DL-1022</v>
      </c>
      <c r="C26" s="26" t="str">
        <v>Cushion</v>
      </c>
      <c r="D26" s="28" t="str">
        <v>0.88</v>
      </c>
      <c r="E26" s="26" t="str">
        <v>F</v>
      </c>
      <c r="F26" s="26" t="str">
        <v>VVS2</v>
      </c>
      <c r="G26" s="26" t="str">
        <v>Reserved</v>
      </c>
      <c r="H26" s="26" t="str">
        <v>Synthetic cushion-cut lot record for capability and campaign training</v>
      </c>
      <c r="I26" s="26" t="str">
        <v>Sourcing-to-QA training workflow with lot-level specification trace</v>
      </c>
      <c r="J26" s="31" t="str">
        <v>18</v>
      </c>
      <c r="K26" s="31" t="str">
        <v>21</v>
      </c>
      <c r="L26" s="26" t="str">
        <v>scripts/client-program/data.mjs#buildProductCatalog</v>
      </c>
      <c r="M26" s="26" t="str">
        <v>Approved</v>
      </c>
      <c r="N26" s="26" t="str">
        <v>Training Product Owner</v>
      </c>
      <c r="O26" s="34" t="n">
        <v>46243</v>
      </c>
    </row>
    <row r="27" ht="36" customHeight="1">
      <c r="A27" s="25" t="str">
        <v>TRUTH-023</v>
      </c>
      <c r="B27" s="25" t="str">
        <v>DL-1023</v>
      </c>
      <c r="C27" s="25" t="str">
        <v>Emerald</v>
      </c>
      <c r="D27" s="29" t="str">
        <v>0.72</v>
      </c>
      <c r="E27" s="25" t="str">
        <v>G</v>
      </c>
      <c r="F27" s="25" t="str">
        <v>VS1</v>
      </c>
      <c r="G27" s="25" t="str">
        <v>Inquiry</v>
      </c>
      <c r="H27" s="25" t="str">
        <v>Synthetic emerald-cut lot record for capability and campaign training</v>
      </c>
      <c r="I27" s="25" t="str">
        <v>Sourcing-to-QA training workflow with lot-level specification trace</v>
      </c>
      <c r="J27" s="32" t="str">
        <v>18</v>
      </c>
      <c r="K27" s="32" t="str">
        <v>24</v>
      </c>
      <c r="L27" s="25" t="str">
        <v>scripts/client-program/data.mjs#buildProductCatalog</v>
      </c>
      <c r="M27" s="25" t="str">
        <v>Approved</v>
      </c>
      <c r="N27" s="25" t="str">
        <v>Training Product Owner</v>
      </c>
      <c r="O27" s="35" t="n">
        <v>46243</v>
      </c>
    </row>
    <row r="28" ht="36" customHeight="1">
      <c r="A28" s="26" t="str">
        <v>TRUTH-024</v>
      </c>
      <c r="B28" s="26" t="str">
        <v>DL-1024</v>
      </c>
      <c r="C28" s="26" t="str">
        <v>Princess</v>
      </c>
      <c r="D28" s="28" t="str">
        <v>0.64</v>
      </c>
      <c r="E28" s="26" t="str">
        <v>H</v>
      </c>
      <c r="F28" s="26" t="str">
        <v>SI1</v>
      </c>
      <c r="G28" s="26" t="str">
        <v>Inquiry</v>
      </c>
      <c r="H28" s="26" t="str">
        <v>Synthetic princess-cut lot record for capability and campaign training</v>
      </c>
      <c r="I28" s="26" t="str">
        <v>Sourcing-to-QA training workflow with lot-level specification trace</v>
      </c>
      <c r="J28" s="31" t="str">
        <v>18</v>
      </c>
      <c r="K28" s="31" t="str">
        <v>21</v>
      </c>
      <c r="L28" s="26" t="str">
        <v>scripts/client-program/data.mjs#buildProductCatalog</v>
      </c>
      <c r="M28" s="26" t="str">
        <v>Approved</v>
      </c>
      <c r="N28" s="26" t="str">
        <v>Training Product Owner</v>
      </c>
      <c r="O28" s="34" t="n">
        <v>46243</v>
      </c>
    </row>
  </sheetData>
  <mergeCells>
    <mergeCell ref="A1:O1"/>
    <mergeCell ref="A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9" hidden="0" customWidth="1"/>
    <col min="2" max="2" width="11" hidden="0" customWidth="1"/>
    <col min="3" max="3" width="16" hidden="0" customWidth="1"/>
    <col min="4" max="4" width="22" hidden="0" customWidth="1"/>
    <col min="5" max="5" width="48" hidden="0" customWidth="1"/>
    <col min="6" max="6" width="58" hidden="0" customWidth="1"/>
    <col min="7" max="7" width="28" hidden="0" customWidth="1"/>
    <col min="8" max="8" width="14" hidden="0" customWidth="1"/>
    <col min="9" max="9" width="13" hidden="0" customWidth="1"/>
    <col min="10" max="10" width="18" hidden="0" customWidth="1"/>
    <col min="11" max="11" width="14" hidden="0" customWidth="1"/>
    <col min="12" max="12" width="42" hidden="0" customWidth="1"/>
    <col min="13" max="13" width="14" hidden="0" customWidth="1"/>
    <col min="14" max="14" width="14" hidden="0" customWidth="1"/>
    <col min="15" max="15" width="18" hidden="0" customWidth="1"/>
    <col min="16" max="16" width="52" hidden="0" customWidth="1"/>
    <col min="17" max="17" width="18" hidden="0" customWidth="1"/>
  </cols>
  <sheetData>
    <row r="1" ht="32" customHeight="1">
      <c r="A1" s="3" t="str">
        <v>DRAFT · TRAINING ONLY · Corporate Storyboard · 8 Frames / 30 Seconds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40" customHeight="1">
      <c r="A2" s="7" t="str">
        <v>Every frame proves Product Truth shape = Rights prompt shape = canonical media assignment. Media is shape-only concept evidence and never proves an exact SKU.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4" ht="34" customHeight="1">
      <c r="A4" s="16" t="str">
        <v>frame</v>
      </c>
      <c r="B4" s="17" t="str">
        <v>mission</v>
      </c>
      <c r="C4" s="17" t="str">
        <v>duration_seconds</v>
      </c>
      <c r="D4" s="17" t="str">
        <v>shot_type</v>
      </c>
      <c r="E4" s="17" t="str">
        <v>visual_action</v>
      </c>
      <c r="F4" s="17" t="str">
        <v>voiceover</v>
      </c>
      <c r="G4" s="17" t="str">
        <v>on_screen_text</v>
      </c>
      <c r="H4" s="17" t="str">
        <v>product_id</v>
      </c>
      <c r="I4" s="17" t="str">
        <v>claim_id</v>
      </c>
      <c r="J4" s="17" t="str">
        <v>media_id</v>
      </c>
      <c r="K4" s="17" t="str">
        <v>transition</v>
      </c>
      <c r="L4" s="17" t="str">
        <v>production_note</v>
      </c>
      <c r="M4" s="17" t="str">
        <v>product_shape</v>
      </c>
      <c r="N4" s="17" t="str">
        <v>media_shape</v>
      </c>
      <c r="O4" s="17" t="str">
        <v>rights_product_id</v>
      </c>
      <c r="P4" s="17" t="str">
        <v>product_claim_rule</v>
      </c>
      <c r="Q4" s="18" t="str">
        <v>evidence_status</v>
      </c>
    </row>
    <row r="5" ht="36" customHeight="1">
      <c r="A5" s="24" t="str">
        <v>F1</v>
      </c>
      <c r="B5" s="24" t="str">
        <v>B2B</v>
      </c>
      <c r="C5" s="30" t="n">
        <v>4</v>
      </c>
      <c r="D5" s="24" t="str">
        <v>Wide establish</v>
      </c>
      <c r="E5" s="24" t="str">
        <v>Introduce the synthetic lot system and editorial palette</v>
      </c>
      <c r="F5" s="24" t="str">
        <v>A workshop capability story begins with traceable product facts.</v>
      </c>
      <c r="G5" s="24" t="str">
        <v>SYNTHETIC WORKSHOP</v>
      </c>
      <c r="H5" s="24" t="str">
        <v>DL-1007</v>
      </c>
      <c r="I5" s="24" t="str">
        <v>CLM-001</v>
      </c>
      <c r="J5" s="24" t="str">
        <v>MEDIA-HERO-01</v>
      </c>
      <c r="K5" s="24" t="str">
        <v>Cut</v>
      </c>
      <c r="L5" s="24" t="str">
        <v>Hold negative space for layout copy</v>
      </c>
      <c r="M5" s="24" t="str">
        <f>IFERROR(VLOOKUP(H5,'Product Truth'!$B$5:$C$28,2,FALSE),"")</f>
        <v>Round</v>
      </c>
      <c r="N5" s="24" t="str">
        <f>IFERROR(VLOOKUP(J5,'Rights'!$A$5:$P$8,10,FALSE),"")</f>
        <v>Round</v>
      </c>
      <c r="O5" s="24" t="str">
        <f>IFERROR(VLOOKUP(J5,'Rights'!$A$5:$P$8,11,FALSE),"")</f>
        <v>DL-1007</v>
      </c>
      <c r="P5" s="24" t="str">
        <f>IFERROR(VLOOKUP(J5,'Rights'!$A$5:$P$8,12,FALSE),"")</f>
        <v>Shape-only concept reference; no exact SKU identity or product claim.</v>
      </c>
      <c r="Q5" s="24" t="str">
        <f>IF(AND(M5=N5,H5=O5,COUNTIF('Product Truth'!$B$5:$B$28,H5)=1,COUNTIF('Claims'!$A$5:$A$12,I5)=1,COUNTIF('Rights'!$A$5:$A$8,J5)=1,P5="Shape-only concept reference; no exact SKU identity or product claim."),"PASS","CRITICAL")</f>
        <v>PASS</v>
      </c>
    </row>
    <row r="6" ht="36" customHeight="1">
      <c r="A6" s="26" t="str">
        <v>F2</v>
      </c>
      <c r="B6" s="26" t="str">
        <v>B2B</v>
      </c>
      <c r="C6" s="31" t="n">
        <v>4</v>
      </c>
      <c r="D6" s="26" t="str">
        <v>Macro detail</v>
      </c>
      <c r="E6" s="26" t="str">
        <v>Move from catalog specification to facet detail</v>
      </c>
      <c r="F6" s="26" t="str">
        <v>Each selected lot keeps its product ID and approved specification.</v>
      </c>
      <c r="G6" s="26" t="str">
        <v>PRODUCT TRUTH</v>
      </c>
      <c r="H6" s="26" t="str">
        <v>DL-1005</v>
      </c>
      <c r="I6" s="26" t="str">
        <v>CLM-001</v>
      </c>
      <c r="J6" s="26" t="str">
        <v>MEDIA-MACRO-01</v>
      </c>
      <c r="K6" s="26" t="str">
        <v>Match cut</v>
      </c>
      <c r="L6" s="26" t="str">
        <v>Verify Emerald geometry before production</v>
      </c>
      <c r="M6" s="26" t="str">
        <f>IFERROR(VLOOKUP(H6,'Product Truth'!$B$5:$C$28,2,FALSE),"")</f>
        <v>Emerald</v>
      </c>
      <c r="N6" s="26" t="str">
        <f>IFERROR(VLOOKUP(J6,'Rights'!$A$5:$P$8,10,FALSE),"")</f>
        <v>Emerald</v>
      </c>
      <c r="O6" s="26" t="str">
        <f>IFERROR(VLOOKUP(J6,'Rights'!$A$5:$P$8,11,FALSE),"")</f>
        <v>DL-1005</v>
      </c>
      <c r="P6" s="26" t="str">
        <f>IFERROR(VLOOKUP(J6,'Rights'!$A$5:$P$8,12,FALSE),"")</f>
        <v>Shape-only concept reference; no exact SKU identity or product claim.</v>
      </c>
      <c r="Q6" s="26" t="str">
        <f>IF(AND(M6=N6,H6=O6,COUNTIF('Product Truth'!$B$5:$B$28,H6)=1,COUNTIF('Claims'!$A$5:$A$12,I6)=1,COUNTIF('Rights'!$A$5:$A$8,J6)=1,P6="Shape-only concept reference; no exact SKU identity or product claim."),"PASS","CRITICAL")</f>
        <v>PASS</v>
      </c>
    </row>
    <row r="7" ht="36" customHeight="1">
      <c r="A7" s="25" t="str">
        <v>F3</v>
      </c>
      <c r="B7" s="25" t="str">
        <v>B2B</v>
      </c>
      <c r="C7" s="32" t="n">
        <v>4</v>
      </c>
      <c r="D7" s="25" t="str">
        <v>Process montage</v>
      </c>
      <c r="E7" s="25" t="str">
        <v>Represent sourcing cutting quality review and B2B supply preparation as abstract steps</v>
      </c>
      <c r="F7" s="25" t="str">
        <v>Synthetic training workflow: sourcing to cutting to quality review to B2B supply preparation.</v>
      </c>
      <c r="G7" s="25" t="str">
        <v>CAPABILITY STORY</v>
      </c>
      <c r="H7" s="25" t="str">
        <v>DL-1007</v>
      </c>
      <c r="I7" s="25" t="str">
        <v>CLM-003</v>
      </c>
      <c r="J7" s="25" t="str">
        <v>MEDIA-HERO-01</v>
      </c>
      <c r="K7" s="25" t="str">
        <v>Dissolve</v>
      </c>
      <c r="L7" s="25" t="str">
        <v>No real facility or customer mark</v>
      </c>
      <c r="M7" s="25" t="str">
        <f>IFERROR(VLOOKUP(H7,'Product Truth'!$B$5:$C$28,2,FALSE),"")</f>
        <v>Round</v>
      </c>
      <c r="N7" s="25" t="str">
        <f>IFERROR(VLOOKUP(J7,'Rights'!$A$5:$P$8,10,FALSE),"")</f>
        <v>Round</v>
      </c>
      <c r="O7" s="25" t="str">
        <f>IFERROR(VLOOKUP(J7,'Rights'!$A$5:$P$8,11,FALSE),"")</f>
        <v>DL-1007</v>
      </c>
      <c r="P7" s="25" t="str">
        <f>IFERROR(VLOOKUP(J7,'Rights'!$A$5:$P$8,12,FALSE),"")</f>
        <v>Shape-only concept reference; no exact SKU identity or product claim.</v>
      </c>
      <c r="Q7" s="25" t="str">
        <f>IF(AND(M7=N7,H7=O7,COUNTIF('Product Truth'!$B$5:$B$28,H7)=1,COUNTIF('Claims'!$A$5:$A$12,I7)=1,COUNTIF('Rights'!$A$5:$A$8,J7)=1,P7="Shape-only concept reference; no exact SKU identity or product claim."),"PASS","CRITICAL")</f>
        <v>PASS</v>
      </c>
    </row>
    <row r="8" ht="36" customHeight="1">
      <c r="A8" s="26" t="str">
        <v>F4</v>
      </c>
      <c r="B8" s="26" t="str">
        <v>B2B</v>
      </c>
      <c r="C8" s="31" t="n">
        <v>4</v>
      </c>
      <c r="D8" s="26" t="str">
        <v>Top-down product</v>
      </c>
      <c r="E8" s="26" t="str">
        <v>Show the approved product field set</v>
      </c>
      <c r="F8" s="26" t="str">
        <v>Shape carat color clarity and availability stay tied to evidence.</v>
      </c>
      <c r="G8" s="26" t="str">
        <v>TRACE EACH FIELD</v>
      </c>
      <c r="H8" s="26" t="str">
        <v>DL-1002</v>
      </c>
      <c r="I8" s="26" t="str">
        <v>CLM-001</v>
      </c>
      <c r="J8" s="26" t="str">
        <v>MEDIA-SQUARE-01</v>
      </c>
      <c r="K8" s="26" t="str">
        <v>Cut</v>
      </c>
      <c r="L8" s="26" t="str">
        <v>Use one shape-matching product ID on the layout only</v>
      </c>
      <c r="M8" s="26" t="str">
        <f>IFERROR(VLOOKUP(H8,'Product Truth'!$B$5:$C$28,2,FALSE),"")</f>
        <v>Oval</v>
      </c>
      <c r="N8" s="26" t="str">
        <f>IFERROR(VLOOKUP(J8,'Rights'!$A$5:$P$8,10,FALSE),"")</f>
        <v>Oval</v>
      </c>
      <c r="O8" s="26" t="str">
        <f>IFERROR(VLOOKUP(J8,'Rights'!$A$5:$P$8,11,FALSE),"")</f>
        <v>DL-1002</v>
      </c>
      <c r="P8" s="26" t="str">
        <f>IFERROR(VLOOKUP(J8,'Rights'!$A$5:$P$8,12,FALSE),"")</f>
        <v>Shape-only concept reference; no exact SKU identity or product claim.</v>
      </c>
      <c r="Q8" s="26" t="str">
        <f>IF(AND(M8=N8,H8=O8,COUNTIF('Product Truth'!$B$5:$B$28,H8)=1,COUNTIF('Claims'!$A$5:$A$12,I8)=1,COUNTIF('Rights'!$A$5:$A$8,J8)=1,P8="Shape-only concept reference; no exact SKU identity or product claim."),"PASS","CRITICAL")</f>
        <v>PASS</v>
      </c>
    </row>
    <row r="9" ht="36" customHeight="1">
      <c r="A9" s="25" t="str">
        <v>F5</v>
      </c>
      <c r="B9" s="25" t="str">
        <v>B2B</v>
      </c>
      <c r="C9" s="32" t="n">
        <v>4</v>
      </c>
      <c r="D9" s="25" t="str">
        <v>Hero product</v>
      </c>
      <c r="E9" s="25" t="str">
        <v>Present the Available Round scenario set</v>
      </c>
      <c r="F9" s="25" t="str">
        <v>Four Round workshop lots are marked Available in this synthetic scenario.</v>
      </c>
      <c r="G9" s="25" t="str">
        <v>SCENARIO AVAILABILITY</v>
      </c>
      <c r="H9" s="25" t="str">
        <v>DL-1007</v>
      </c>
      <c r="I9" s="25" t="str">
        <v>CLM-002</v>
      </c>
      <c r="J9" s="25" t="str">
        <v>MEDIA-HERO-01</v>
      </c>
      <c r="K9" s="25" t="str">
        <v>Push</v>
      </c>
      <c r="L9" s="25" t="str">
        <v>Availability is not a reservation</v>
      </c>
      <c r="M9" s="25" t="str">
        <f>IFERROR(VLOOKUP(H9,'Product Truth'!$B$5:$C$28,2,FALSE),"")</f>
        <v>Round</v>
      </c>
      <c r="N9" s="25" t="str">
        <f>IFERROR(VLOOKUP(J9,'Rights'!$A$5:$P$8,10,FALSE),"")</f>
        <v>Round</v>
      </c>
      <c r="O9" s="25" t="str">
        <f>IFERROR(VLOOKUP(J9,'Rights'!$A$5:$P$8,11,FALSE),"")</f>
        <v>DL-1007</v>
      </c>
      <c r="P9" s="25" t="str">
        <f>IFERROR(VLOOKUP(J9,'Rights'!$A$5:$P$8,12,FALSE),"")</f>
        <v>Shape-only concept reference; no exact SKU identity or product claim.</v>
      </c>
      <c r="Q9" s="25" t="str">
        <f>IF(AND(M9=N9,H9=O9,COUNTIF('Product Truth'!$B$5:$B$28,H9)=1,COUNTIF('Claims'!$A$5:$A$12,I9)=1,COUNTIF('Rights'!$A$5:$A$8,J9)=1,P9="Shape-only concept reference; no exact SKU identity or product claim."),"PASS","CRITICAL")</f>
        <v>PASS</v>
      </c>
    </row>
    <row r="10" ht="36" customHeight="1">
      <c r="A10" s="26" t="str">
        <v>F6</v>
      </c>
      <c r="B10" s="26" t="str">
        <v>B2B</v>
      </c>
      <c r="C10" s="31" t="n">
        <v>4</v>
      </c>
      <c r="D10" s="26" t="str">
        <v>Specification card</v>
      </c>
      <c r="E10" s="26" t="str">
        <v>Pair product concept with synthetic MOQ and lead-time fields</v>
      </c>
      <c r="F10" s="26" t="str">
        <v>Scenario MOQ and lead time support a structured classroom discussion.</v>
      </c>
      <c r="G10" s="26" t="str">
        <v>NOT A COMMERCIAL QUOTE</v>
      </c>
      <c r="H10" s="26" t="str">
        <v>DL-1002</v>
      </c>
      <c r="I10" s="26" t="str">
        <v>CLM-004</v>
      </c>
      <c r="J10" s="26" t="str">
        <v>MEDIA-SQUARE-01</v>
      </c>
      <c r="K10" s="26" t="str">
        <v>Cut</v>
      </c>
      <c r="L10" s="26" t="str">
        <v>No private pricing or terms</v>
      </c>
      <c r="M10" s="26" t="str">
        <f>IFERROR(VLOOKUP(H10,'Product Truth'!$B$5:$C$28,2,FALSE),"")</f>
        <v>Oval</v>
      </c>
      <c r="N10" s="26" t="str">
        <f>IFERROR(VLOOKUP(J10,'Rights'!$A$5:$P$8,10,FALSE),"")</f>
        <v>Oval</v>
      </c>
      <c r="O10" s="26" t="str">
        <f>IFERROR(VLOOKUP(J10,'Rights'!$A$5:$P$8,11,FALSE),"")</f>
        <v>DL-1002</v>
      </c>
      <c r="P10" s="26" t="str">
        <f>IFERROR(VLOOKUP(J10,'Rights'!$A$5:$P$8,12,FALSE),"")</f>
        <v>Shape-only concept reference; no exact SKU identity or product claim.</v>
      </c>
      <c r="Q10" s="26" t="str">
        <f>IF(AND(M10=N10,H10=O10,COUNTIF('Product Truth'!$B$5:$B$28,H10)=1,COUNTIF('Claims'!$A$5:$A$12,I10)=1,COUNTIF('Rights'!$A$5:$A$8,J10)=1,P10="Shape-only concept reference; no exact SKU identity or product claim."),"PASS","CRITICAL")</f>
        <v>PASS</v>
      </c>
    </row>
    <row r="11" ht="36" customHeight="1">
      <c r="A11" s="25" t="str">
        <v>F7</v>
      </c>
      <c r="B11" s="25" t="str">
        <v>B2B</v>
      </c>
      <c r="C11" s="32" t="n">
        <v>3</v>
      </c>
      <c r="D11" s="25" t="str">
        <v>Model concept</v>
      </c>
      <c r="E11" s="25" t="str">
        <v>Show downstream editorial context as a Concept Mockup</v>
      </c>
      <c r="F11" s="25" t="str">
        <v>Rights-approved media keeps the concept auditable.</v>
      </c>
      <c r="G11" s="25" t="str">
        <v>CONCEPT MOCKUP</v>
      </c>
      <c r="H11" s="25" t="str">
        <v>DL-1007</v>
      </c>
      <c r="I11" s="25" t="str">
        <v>CLM-006</v>
      </c>
      <c r="J11" s="25" t="str">
        <v>MEDIA-MODEL-01</v>
      </c>
      <c r="K11" s="25" t="str">
        <v>Dissolve</v>
      </c>
      <c r="L11" s="25" t="str">
        <v>Shape-only reference; no exact SKU identity claim</v>
      </c>
      <c r="M11" s="25" t="str">
        <f>IFERROR(VLOOKUP(H11,'Product Truth'!$B$5:$C$28,2,FALSE),"")</f>
        <v>Round</v>
      </c>
      <c r="N11" s="25" t="str">
        <f>IFERROR(VLOOKUP(J11,'Rights'!$A$5:$P$8,10,FALSE),"")</f>
        <v>Round</v>
      </c>
      <c r="O11" s="25" t="str">
        <f>IFERROR(VLOOKUP(J11,'Rights'!$A$5:$P$8,11,FALSE),"")</f>
        <v>DL-1007</v>
      </c>
      <c r="P11" s="25" t="str">
        <f>IFERROR(VLOOKUP(J11,'Rights'!$A$5:$P$8,12,FALSE),"")</f>
        <v>Shape-only concept reference; no exact SKU identity or product claim.</v>
      </c>
      <c r="Q11" s="25" t="str">
        <f>IF(AND(M11=N11,H11=O11,COUNTIF('Product Truth'!$B$5:$B$28,H11)=1,COUNTIF('Claims'!$A$5:$A$12,I11)=1,COUNTIF('Rights'!$A$5:$A$8,J11)=1,P11="Shape-only concept reference; no exact SKU identity or product claim."),"PASS","CRITICAL")</f>
        <v>PASS</v>
      </c>
    </row>
    <row r="12" ht="36" customHeight="1">
      <c r="A12" s="26" t="str">
        <v>F8</v>
      </c>
      <c r="B12" s="26" t="str">
        <v>B2B</v>
      </c>
      <c r="C12" s="31" t="n">
        <v>3</v>
      </c>
      <c r="D12" s="26" t="str">
        <v>Review slate</v>
      </c>
      <c r="E12" s="26" t="str">
        <v>Close on human-review evidence and a nonpublishing CTA</v>
      </c>
      <c r="F12" s="26" t="str">
        <v>Review the evidence package before any external use.</v>
      </c>
      <c r="G12" s="26" t="str">
        <v>STOP BEFORE PUBLISH</v>
      </c>
      <c r="H12" s="26" t="str">
        <v>DL-1007</v>
      </c>
      <c r="I12" s="26" t="str">
        <v>CLM-007</v>
      </c>
      <c r="J12" s="26" t="str">
        <v>MEDIA-HERO-01</v>
      </c>
      <c r="K12" s="26" t="str">
        <v>Fade out</v>
      </c>
      <c r="L12" s="26" t="str">
        <v>Sales Creative and data owners decide</v>
      </c>
      <c r="M12" s="26" t="str">
        <f>IFERROR(VLOOKUP(H12,'Product Truth'!$B$5:$C$28,2,FALSE),"")</f>
        <v>Round</v>
      </c>
      <c r="N12" s="26" t="str">
        <f>IFERROR(VLOOKUP(J12,'Rights'!$A$5:$P$8,10,FALSE),"")</f>
        <v>Round</v>
      </c>
      <c r="O12" s="26" t="str">
        <f>IFERROR(VLOOKUP(J12,'Rights'!$A$5:$P$8,11,FALSE),"")</f>
        <v>DL-1007</v>
      </c>
      <c r="P12" s="26" t="str">
        <f>IFERROR(VLOOKUP(J12,'Rights'!$A$5:$P$8,12,FALSE),"")</f>
        <v>Shape-only concept reference; no exact SKU identity or product claim.</v>
      </c>
      <c r="Q12" s="26" t="str">
        <f>IF(AND(M12=N12,H12=O12,COUNTIF('Product Truth'!$B$5:$B$28,H12)=1,COUNTIF('Claims'!$A$5:$A$12,I12)=1,COUNTIF('Rights'!$A$5:$A$8,J12)=1,P12="Shape-only concept reference; no exact SKU identity or product claim."),"PASS","CRITICAL")</f>
        <v>PASS</v>
      </c>
    </row>
    <row r="13">
      <c r="A13" s="36" t="str">
        <v>TOTAL DURATION</v>
      </c>
      <c r="B13" s="36"/>
      <c r="C13" s="36" t="n">
        <f>SUM(C5:C12)</f>
        <v>30</v>
      </c>
      <c r="D13" s="36" t="str">
        <v>Required: 30 seconds exactly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 t="str">
        <f>IF(C13=30,"PASS","BLOCK")</f>
        <v>PASS</v>
      </c>
    </row>
  </sheetData>
  <mergeCells>
    <mergeCell ref="A1:Q1"/>
    <mergeCell ref="A2:Q2"/>
    <mergeCell ref="A13:B13"/>
    <mergeCell ref="D13:P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5" hidden="0" customWidth="1"/>
    <col min="2" max="2" width="24" hidden="0" customWidth="1"/>
    <col min="3" max="3" width="14" hidden="0" customWidth="1"/>
    <col min="4" max="4" width="15" hidden="0" customWidth="1"/>
    <col min="5" max="5" width="38" hidden="0" customWidth="1"/>
    <col min="6" max="6" width="18" hidden="0" customWidth="1"/>
    <col min="7" max="7" width="34" hidden="0" customWidth="1"/>
    <col min="8" max="8" width="18" hidden="0" customWidth="1"/>
    <col min="9" max="9" width="22" hidden="0" customWidth="1"/>
    <col min="10" max="10" width="22" hidden="0" customWidth="1"/>
    <col min="11" max="11" width="52" hidden="0" customWidth="1"/>
    <col min="12" max="12" width="26" hidden="0" customWidth="1"/>
  </cols>
  <sheetData>
    <row r="1" ht="32" customHeight="1">
      <c r="A1" s="3" t="str">
        <v>DRAFT · TRAINING ONLY · Jewelry Packshot Specification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1">
      <c r="A2" s="7" t="str">
        <v>All generated or fallback assets remain Concept Mockups. Critical product geometry defects must equal zero.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ht="34" customHeight="1">
      <c r="A4" s="16" t="str">
        <v>asset_id</v>
      </c>
      <c r="B4" s="17" t="str">
        <v>deliverable</v>
      </c>
      <c r="C4" s="17" t="str">
        <v>target_ratio</v>
      </c>
      <c r="D4" s="17" t="str">
        <v>source_ratio</v>
      </c>
      <c r="E4" s="17" t="str">
        <v>product_lock</v>
      </c>
      <c r="F4" s="17" t="str">
        <v>media_id</v>
      </c>
      <c r="G4" s="17" t="str">
        <v>file_name</v>
      </c>
      <c r="H4" s="17" t="str">
        <v>min_long_edge_px</v>
      </c>
      <c r="I4" s="17" t="str">
        <v>critical_geometry_limit</v>
      </c>
      <c r="J4" s="17" t="str">
        <v>palette</v>
      </c>
      <c r="K4" s="17" t="str">
        <v>alt_text</v>
      </c>
      <c r="L4" s="18" t="str">
        <v>approval_gate</v>
      </c>
    </row>
    <row r="5" ht="36" customHeight="1">
      <c r="A5" s="24" t="str">
        <v>PACK-HERO</v>
      </c>
      <c r="B5" s="24" t="str">
        <v>Hero direction</v>
      </c>
      <c r="C5" s="24" t="str">
        <v>4:5 crop</v>
      </c>
      <c r="D5" s="24" t="str">
        <v>3:2 fallback</v>
      </c>
      <c r="E5" s="24" t="str">
        <v>Round · colorless · coherent facets</v>
      </c>
      <c r="F5" s="24" t="str">
        <v>MEDIA-HERO-01</v>
      </c>
      <c r="G5" s="24" t="str">
        <v>diamond-packshot-hero.webp</v>
      </c>
      <c r="H5" s="30" t="n">
        <v>1200</v>
      </c>
      <c r="I5" s="30" t="n">
        <v>0</v>
      </c>
      <c r="J5" s="24" t="str">
        <v>White/red/black</v>
      </c>
      <c r="K5" s="24" t="str">
        <v>Loose round diamond concept on a black pedestal with red accents</v>
      </c>
      <c r="L5" s="24" t="str">
        <v>Visual + Rights review</v>
      </c>
    </row>
    <row r="6" ht="36" customHeight="1">
      <c r="A6" s="26" t="str">
        <v>PACK-SQUARE</v>
      </c>
      <c r="B6" s="26" t="str">
        <v>E-commerce tile</v>
      </c>
      <c r="C6" s="26" t="str">
        <v>1:1</v>
      </c>
      <c r="D6" s="26" t="str">
        <v>1:1</v>
      </c>
      <c r="E6" s="26" t="str">
        <v>Oval · colorless · balanced silhouette</v>
      </c>
      <c r="F6" s="26" t="str">
        <v>MEDIA-SQUARE-01</v>
      </c>
      <c r="G6" s="26" t="str">
        <v>diamond-packshot-square.webp</v>
      </c>
      <c r="H6" s="31" t="n">
        <v>1200</v>
      </c>
      <c r="I6" s="31" t="n">
        <v>0</v>
      </c>
      <c r="J6" s="26" t="str">
        <v>White/red/black</v>
      </c>
      <c r="K6" s="26" t="str">
        <v>Centered oval diamond concept with black and red arcs</v>
      </c>
      <c r="L6" s="26" t="str">
        <v>Visual + Rights review</v>
      </c>
    </row>
    <row r="7" ht="36" customHeight="1">
      <c r="A7" s="25" t="str">
        <v>PACK-MACRO</v>
      </c>
      <c r="B7" s="25" t="str">
        <v>Macro detail</v>
      </c>
      <c r="C7" s="25" t="str">
        <v>Flexible macro</v>
      </c>
      <c r="D7" s="25" t="str">
        <v>3:2</v>
      </c>
      <c r="E7" s="25" t="str">
        <v>Emerald style · coherent step facets</v>
      </c>
      <c r="F7" s="25" t="str">
        <v>MEDIA-MACRO-01</v>
      </c>
      <c r="G7" s="25" t="str">
        <v>diamond-packshot-macro.webp</v>
      </c>
      <c r="H7" s="32" t="n">
        <v>1200</v>
      </c>
      <c r="I7" s="32" t="n">
        <v>0</v>
      </c>
      <c r="J7" s="25" t="str">
        <v>White/red/black</v>
      </c>
      <c r="K7" s="25" t="str">
        <v>Macro emerald-cut diamond concept with a red reflection</v>
      </c>
      <c r="L7" s="25" t="str">
        <v>Visual + Rights review</v>
      </c>
    </row>
  </sheetData>
  <mergeCells>
    <mergeCell ref="A1:L1"/>
    <mergeCell ref="A2:L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6" hidden="0" customWidth="1"/>
    <col min="2" max="2" width="22" hidden="0" customWidth="1"/>
    <col min="3" max="3" width="14" hidden="0" customWidth="1"/>
    <col min="4" max="4" width="22" hidden="0" customWidth="1"/>
    <col min="5" max="5" width="19" hidden="0" customWidth="1"/>
    <col min="6" max="6" width="45" hidden="0" customWidth="1"/>
    <col min="7" max="7" width="14" hidden="0" customWidth="1"/>
    <col min="8" max="8" width="34" hidden="0" customWidth="1"/>
    <col min="9" max="9" width="16" hidden="0" customWidth="1"/>
    <col min="10" max="10" width="43" hidden="0" customWidth="1"/>
    <col min="11" max="11" width="56" hidden="0" customWidth="1"/>
    <col min="12" max="12" width="34" hidden="0" customWidth="1"/>
  </cols>
  <sheetData>
    <row r="1" ht="32" customHeight="1">
      <c r="A1" s="3" t="str">
        <v>DRAFT · TRAINING ONLY · Model Imagery Specification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" customHeight="1">
      <c r="A2" s="7" t="str">
        <v>Adult synthetic model only. No celebrity likeness. Hand ear neck and finger critical defects must equal zero.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4" ht="34" customHeight="1">
      <c r="A4" s="16" t="str">
        <v>asset_id</v>
      </c>
      <c r="B4" s="17" t="str">
        <v>deliverable</v>
      </c>
      <c r="C4" s="17" t="str">
        <v>target_ratio</v>
      </c>
      <c r="D4" s="17" t="str">
        <v>source_ratio</v>
      </c>
      <c r="E4" s="17" t="str">
        <v>media_id</v>
      </c>
      <c r="F4" s="17" t="str">
        <v>jewelry_placement</v>
      </c>
      <c r="G4" s="17" t="str">
        <v>orientation</v>
      </c>
      <c r="H4" s="17" t="str">
        <v>scale</v>
      </c>
      <c r="I4" s="17" t="str">
        <v>anatomy_limit</v>
      </c>
      <c r="J4" s="17" t="str">
        <v>safe_area</v>
      </c>
      <c r="K4" s="17" t="str">
        <v>alt_text</v>
      </c>
      <c r="L4" s="18" t="str">
        <v>approval_gate</v>
      </c>
    </row>
    <row r="5" ht="36" customHeight="1">
      <c r="A5" s="24" t="str">
        <v>MODEL-HERO</v>
      </c>
      <c r="B5" s="24" t="str">
        <v>Model Hero</v>
      </c>
      <c r="C5" s="24" t="str">
        <v>4:5</v>
      </c>
      <c r="D5" s="24" t="str">
        <v>4:5</v>
      </c>
      <c r="E5" s="24" t="str">
        <v>MEDIA-MODEL-01</v>
      </c>
      <c r="F5" s="24" t="str">
        <v>Centered at upper chest and fully visible</v>
      </c>
      <c r="G5" s="24" t="str">
        <v>Upright</v>
      </c>
      <c r="H5" s="24" t="str">
        <v>Plausible pendant scale</v>
      </c>
      <c r="I5" s="30" t="n">
        <v>0</v>
      </c>
      <c r="J5" s="24" t="str">
        <v>Clear head shoulder and pendant area</v>
      </c>
      <c r="K5" s="24" t="str">
        <v>Adult synthetic model in black wearing one centered white-metal pendant</v>
      </c>
      <c r="L5" s="24" t="str">
        <v>Visual + Rights + likeness review</v>
      </c>
    </row>
    <row r="6" ht="36" customHeight="1">
      <c r="A6" s="26" t="str">
        <v>MODEL-SOCIAL</v>
      </c>
      <c r="B6" s="26" t="str">
        <v>Social crop</v>
      </c>
      <c r="C6" s="26" t="str">
        <v>9:16</v>
      </c>
      <c r="D6" s="26" t="str">
        <v>Crop from approved 4:5</v>
      </c>
      <c r="E6" s="26" t="str">
        <v>MEDIA-MODEL-01</v>
      </c>
      <c r="F6" s="26" t="str">
        <v>Keep pendant center and both chain sides</v>
      </c>
      <c r="G6" s="26" t="str">
        <v>Upright</v>
      </c>
      <c r="H6" s="26" t="str">
        <v>Do not rescale jewelry independently</v>
      </c>
      <c r="I6" s="31" t="n">
        <v>0</v>
      </c>
      <c r="J6" s="26" t="str">
        <v>Retain face neck pendant and caption-safe edge</v>
      </c>
      <c r="K6" s="26" t="str">
        <v>Vertical crop of an adult synthetic model wearing one centered pendant</v>
      </c>
      <c r="L6" s="26" t="str">
        <v>Visual + Rights + channel review</v>
      </c>
    </row>
  </sheetData>
  <mergeCells>
    <mergeCell ref="A1:L1"/>
    <mergeCell ref="A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4" hidden="0" customWidth="1"/>
    <col min="2" max="2" width="12" hidden="0" customWidth="1"/>
    <col min="3" max="3" width="64" hidden="0" customWidth="1"/>
    <col min="4" max="4" width="24" hidden="0" customWidth="1"/>
    <col min="5" max="5" width="32" hidden="0" customWidth="1"/>
    <col min="6" max="6" width="42" hidden="0" customWidth="1"/>
    <col min="7" max="7" width="14" hidden="0" customWidth="1"/>
    <col min="8" max="8" width="24" hidden="0" customWidth="1"/>
    <col min="9" max="9" width="48" hidden="0" customWidth="1"/>
  </cols>
  <sheetData>
    <row r="1" ht="32" customHeight="1">
      <c r="A1" s="3" t="str">
        <v>DRAFT · TRAINING ONLY · Claim–Evidence Matrix</v>
      </c>
      <c r="B1" s="3"/>
      <c r="C1" s="3"/>
      <c r="D1" s="3"/>
      <c r="E1" s="3"/>
      <c r="F1" s="3"/>
      <c r="G1" s="3"/>
      <c r="H1" s="3"/>
      <c r="I1" s="3"/>
    </row>
    <row r="2" ht="40" customHeight="1">
      <c r="A2" s="7" t="str">
        <v>Only Approved wording may be used. Implied claims require the same evidence review as visible text or voice-over.</v>
      </c>
      <c r="B2" s="7"/>
      <c r="C2" s="7"/>
      <c r="D2" s="7"/>
      <c r="E2" s="7"/>
      <c r="F2" s="7"/>
      <c r="G2" s="7"/>
      <c r="H2" s="7"/>
      <c r="I2" s="7"/>
    </row>
    <row r="4" ht="34" customHeight="1">
      <c r="A4" s="16" t="str">
        <v>claim_id</v>
      </c>
      <c r="B4" s="17" t="str">
        <v>mission</v>
      </c>
      <c r="C4" s="17" t="str">
        <v>claim_text</v>
      </c>
      <c r="D4" s="17" t="str">
        <v>claim_type</v>
      </c>
      <c r="E4" s="17" t="str">
        <v>evidence_source</v>
      </c>
      <c r="F4" s="17" t="str">
        <v>evidence_locator</v>
      </c>
      <c r="G4" s="17" t="str">
        <v>status</v>
      </c>
      <c r="H4" s="17" t="str">
        <v>owner</v>
      </c>
      <c r="I4" s="18" t="str">
        <v>usage_note</v>
      </c>
    </row>
    <row r="5" ht="36" customHeight="1">
      <c r="A5" s="24" t="str">
        <v>CLM-001</v>
      </c>
      <c r="B5" s="24" t="str">
        <v>BOTH</v>
      </c>
      <c r="C5" s="24" t="str">
        <v>The synthetic catalog records shape carat color clarity and availability</v>
      </c>
      <c r="D5" s="24" t="str">
        <v>Product specification</v>
      </c>
      <c r="E5" s="24" t="str">
        <v>approved-product-truth.csv</v>
      </c>
      <c r="F5" s="24" t="str">
        <v>TRUTH-001:TRUTH-024</v>
      </c>
      <c r="G5" s="24" t="str">
        <v>Approved</v>
      </c>
      <c r="H5" s="24" t="str">
        <v>Training Product Owner</v>
      </c>
      <c r="I5" s="24" t="str">
        <v>Use only with a visible synthetic training qualifier</v>
      </c>
    </row>
    <row r="6" ht="36" customHeight="1">
      <c r="A6" s="26" t="str">
        <v>CLM-002</v>
      </c>
      <c r="B6" s="26" t="str">
        <v>B2B</v>
      </c>
      <c r="C6" s="26" t="str">
        <v>Four Round workshop lots are marked Available in the approved scenario</v>
      </c>
      <c r="D6" s="26" t="str">
        <v>Availability</v>
      </c>
      <c r="E6" s="26" t="str">
        <v>approved-product-truth.csv</v>
      </c>
      <c r="F6" s="26" t="str">
        <v>TRUTH-007:TRUTH-010</v>
      </c>
      <c r="G6" s="26" t="str">
        <v>Approved</v>
      </c>
      <c r="H6" s="26" t="str">
        <v>Sales Training Owner</v>
      </c>
      <c r="I6" s="26" t="str">
        <v>Scenario availability is not a commercial reservation</v>
      </c>
    </row>
    <row r="7" ht="36" customHeight="1">
      <c r="A7" s="25" t="str">
        <v>CLM-003</v>
      </c>
      <c r="B7" s="25" t="str">
        <v>B2B</v>
      </c>
      <c r="C7" s="25" t="str">
        <v>The synthetic training workflow follows sourcing → cutting → quality review → B2B supply preparation</v>
      </c>
      <c r="D7" s="25" t="str">
        <v>Capability</v>
      </c>
      <c r="E7" s="25" t="str">
        <v>approved-product-truth.csv</v>
      </c>
      <c r="F7" s="25" t="str">
        <v>TRUTH-007.capability</v>
      </c>
      <c r="G7" s="25" t="str">
        <v>Approved</v>
      </c>
      <c r="H7" s="25" t="str">
        <v>Sales Training Owner</v>
      </c>
      <c r="I7" s="25" t="str">
        <v>Describe as a training-only workflow and not an audited operational claim</v>
      </c>
    </row>
    <row r="8" ht="36" customHeight="1">
      <c r="A8" s="26" t="str">
        <v>CLM-004</v>
      </c>
      <c r="B8" s="26" t="str">
        <v>B2B</v>
      </c>
      <c r="C8" s="26" t="str">
        <v>MOQ and lead time values are synthetic scenario fields tied to each product ID</v>
      </c>
      <c r="D8" s="26" t="str">
        <v>Commercial scenario</v>
      </c>
      <c r="E8" s="26" t="str">
        <v>approved-product-truth.csv</v>
      </c>
      <c r="F8" s="26" t="str">
        <v>moq_stones and lead_time_days columns</v>
      </c>
      <c r="G8" s="26" t="str">
        <v>Approved</v>
      </c>
      <c r="H8" s="26" t="str">
        <v>Training Product Owner</v>
      </c>
      <c r="I8" s="26" t="str">
        <v>Do not present as a quote or contract commitment</v>
      </c>
    </row>
    <row r="9" ht="36" customHeight="1">
      <c r="A9" s="25" t="str">
        <v>CLM-005</v>
      </c>
      <c r="B9" s="25" t="str">
        <v>B2C</v>
      </c>
      <c r="C9" s="25" t="str">
        <v>Each approved product story is tied to one synthetic product ID</v>
      </c>
      <c r="D9" s="25" t="str">
        <v>Product story</v>
      </c>
      <c r="E9" s="25" t="str">
        <v>approved-product-truth.csv</v>
      </c>
      <c r="F9" s="25" t="str">
        <v>product_id and approved_story columns</v>
      </c>
      <c r="G9" s="25" t="str">
        <v>Approved</v>
      </c>
      <c r="H9" s="25" t="str">
        <v>Creative Training Owner</v>
      </c>
      <c r="I9" s="25" t="str">
        <v>Use the exact approved story without invented provenance</v>
      </c>
    </row>
    <row r="10" ht="36" customHeight="1">
      <c r="A10" s="26" t="str">
        <v>CLM-006</v>
      </c>
      <c r="B10" s="26" t="str">
        <v>B2C</v>
      </c>
      <c r="C10" s="26" t="str">
        <v>Generated jewelry visuals are Concept Mockups for training only</v>
      </c>
      <c r="D10" s="26" t="str">
        <v>Creative disclosure</v>
      </c>
      <c r="E10" s="26" t="str">
        <v>rights-manifest.csv</v>
      </c>
      <c r="F10" s="26" t="str">
        <v>MEDIA-HERO-01:MEDIA-MODEL-01</v>
      </c>
      <c r="G10" s="26" t="str">
        <v>Approved</v>
      </c>
      <c r="H10" s="26" t="str">
        <v>Rights Reviewer</v>
      </c>
      <c r="I10" s="26" t="str">
        <v>Show Concept Mockup in the surrounding layout</v>
      </c>
    </row>
    <row r="11" ht="36" customHeight="1">
      <c r="A11" s="25" t="str">
        <v>CLM-007</v>
      </c>
      <c r="B11" s="25" t="str">
        <v>BOTH</v>
      </c>
      <c r="C11" s="25" t="str">
        <v>Every included visual is approved for synthetic workshop use only</v>
      </c>
      <c r="D11" s="25" t="str">
        <v>Rights</v>
      </c>
      <c r="E11" s="25" t="str">
        <v>rights-manifest.csv</v>
      </c>
      <c r="F11" s="25" t="str">
        <v>status column MEDIA-HERO-01:MEDIA-MODEL-01</v>
      </c>
      <c r="G11" s="25" t="str">
        <v>Approved</v>
      </c>
      <c r="H11" s="25" t="str">
        <v>Rights Reviewer</v>
      </c>
      <c r="I11" s="25" t="str">
        <v>Approval does not permit external publication</v>
      </c>
    </row>
    <row r="12" ht="36" customHeight="1">
      <c r="A12" s="26" t="str">
        <v>CLM-008</v>
      </c>
      <c r="B12" s="26" t="str">
        <v>BOTH</v>
      </c>
      <c r="C12" s="26" t="str">
        <v>No origin certification sustainability performance scarcity warranty or private-price claim is approved</v>
      </c>
      <c r="D12" s="26" t="str">
        <v>Claim boundary</v>
      </c>
      <c r="E12" s="26" t="str">
        <v>approved-product-truth.csv</v>
      </c>
      <c r="F12" s="26" t="str">
        <v>approved fields only</v>
      </c>
      <c r="G12" s="26" t="str">
        <v>Approved</v>
      </c>
      <c r="H12" s="26" t="str">
        <v>Claim Auditor</v>
      </c>
      <c r="I12" s="26" t="str">
        <v>Block any creative that implies a prohibited claim</v>
      </c>
    </row>
  </sheetData>
  <mergeCells>
    <mergeCell ref="A1:I1"/>
    <mergeCell ref="A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8" hidden="0" customWidth="1"/>
    <col min="2" max="2" width="34" hidden="0" customWidth="1"/>
    <col min="3" max="3" width="26" hidden="0" customWidth="1"/>
    <col min="4" max="4" width="16" hidden="0" customWidth="1"/>
    <col min="5" max="5" width="34" hidden="0" customWidth="1"/>
    <col min="6" max="6" width="16" hidden="0" customWidth="1"/>
    <col min="7" max="7" width="28" hidden="0" customWidth="1"/>
    <col min="8" max="8" width="42" hidden="0" customWidth="1"/>
    <col min="9" max="9" width="18" hidden="0" customWidth="1"/>
    <col min="10" max="10" width="16" hidden="0" customWidth="1"/>
    <col min="11" max="11" width="20" hidden="0" customWidth="1"/>
    <col min="12" max="12" width="54" hidden="0" customWidth="1"/>
    <col min="13" max="13" width="68" hidden="0" customWidth="1"/>
    <col min="14" max="14" width="16" hidden="0" customWidth="1"/>
    <col min="15" max="15" width="58" hidden="0" customWidth="1"/>
    <col min="16" max="16" width="52" hidden="0" customWidth="1"/>
  </cols>
  <sheetData>
    <row r="1" ht="32" customHeight="1">
      <c r="A1" s="3" t="str">
        <v>DRAFT · TRAINING ONLY · Rights Manifest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0" customHeight="1">
      <c r="A2" s="7" t="str">
        <v>Approved for synthetic workshop only does not authorize external publication. Full exact prompts remain in rights-manifest.csv.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4" ht="34" customHeight="1">
      <c r="A4" s="16" t="str">
        <v>media_id</v>
      </c>
      <c r="B4" s="17" t="str">
        <v>file_name</v>
      </c>
      <c r="C4" s="17" t="str">
        <v>asset_type</v>
      </c>
      <c r="D4" s="17" t="str">
        <v>source</v>
      </c>
      <c r="E4" s="17" t="str">
        <v>status</v>
      </c>
      <c r="F4" s="17" t="str">
        <v>generation_date</v>
      </c>
      <c r="G4" s="17" t="str">
        <v>generation_tool</v>
      </c>
      <c r="H4" s="17" t="str">
        <v>generation_record</v>
      </c>
      <c r="I4" s="17" t="str">
        <v>taxonomy</v>
      </c>
      <c r="J4" s="17" t="str">
        <v>depicted_shape</v>
      </c>
      <c r="K4" s="17" t="str">
        <v>assigned_product_id</v>
      </c>
      <c r="L4" s="17" t="str">
        <v>product_claim_rule</v>
      </c>
      <c r="M4" s="17" t="str">
        <v>sha256</v>
      </c>
      <c r="N4" s="17" t="str">
        <v>dimensions</v>
      </c>
      <c r="O4" s="17" t="str">
        <v>alt_text</v>
      </c>
      <c r="P4" s="18" t="str">
        <v>restrictions</v>
      </c>
    </row>
    <row r="5" ht="36" customHeight="1">
      <c r="A5" s="24" t="str">
        <v>MEDIA-HERO-01</v>
      </c>
      <c r="B5" s="24" t="str">
        <v>diamond-packshot-hero.webp</v>
      </c>
      <c r="C5" s="24" t="str">
        <v>Wide hero packshot</v>
      </c>
      <c r="D5" s="24" t="str">
        <v>AI-generated</v>
      </c>
      <c r="E5" s="24" t="str">
        <v>Approved for synthetic workshop only</v>
      </c>
      <c r="F5" s="33" t="n">
        <v>46243</v>
      </c>
      <c r="G5" s="24" t="str">
        <v>OpenAI built-in image_gen</v>
      </c>
      <c r="H5" s="24" t="str">
        <v>exec-2a18c1e4-32c8-4fa2-a0f4-4128db932b8a</v>
      </c>
      <c r="I5" s="24" t="str">
        <v>product-mockup</v>
      </c>
      <c r="J5" s="24" t="str">
        <v>Round</v>
      </c>
      <c r="K5" s="24" t="str">
        <v>DL-1007</v>
      </c>
      <c r="L5" s="24" t="str">
        <v>Shape-only concept reference; no exact SKU identity or product claim.</v>
      </c>
      <c r="M5" s="24" t="str">
        <v>ef39a0673ae05327369f51d78a9c5eb8b37bd606940d452b440d7935236cab2f</v>
      </c>
      <c r="N5" s="24" t="str">
        <v>1536×1024</v>
      </c>
      <c r="O5" s="24" t="str">
        <v>Loose round diamond concept on a black pedestal with restrained red acrylic accents</v>
      </c>
      <c r="P5" s="24" t="str">
        <v>Training concept mockup only; no external publication or sale claim</v>
      </c>
    </row>
    <row r="6" ht="36" customHeight="1">
      <c r="A6" s="26" t="str">
        <v>MEDIA-SQUARE-01</v>
      </c>
      <c r="B6" s="26" t="str">
        <v>diamond-packshot-square.webp</v>
      </c>
      <c r="C6" s="26" t="str">
        <v>Square e-commerce packshot</v>
      </c>
      <c r="D6" s="26" t="str">
        <v>AI-generated</v>
      </c>
      <c r="E6" s="26" t="str">
        <v>Approved for synthetic workshop only</v>
      </c>
      <c r="F6" s="34" t="n">
        <v>46243</v>
      </c>
      <c r="G6" s="26" t="str">
        <v>OpenAI built-in image_gen</v>
      </c>
      <c r="H6" s="26" t="str">
        <v>exec-142acc03-8ae7-45ce-a9b9-85265cd77ad5</v>
      </c>
      <c r="I6" s="26" t="str">
        <v>product-mockup</v>
      </c>
      <c r="J6" s="26" t="str">
        <v>Oval</v>
      </c>
      <c r="K6" s="26" t="str">
        <v>DL-1002</v>
      </c>
      <c r="L6" s="26" t="str">
        <v>Shape-only concept reference; no exact SKU identity or product claim.</v>
      </c>
      <c r="M6" s="26" t="str">
        <v>ea9018d65c4c97aed5d58efe60b9fa6e3bd8daec1cb8e14f4938a0830923c7be</v>
      </c>
      <c r="N6" s="26" t="str">
        <v>1254×1254</v>
      </c>
      <c r="O6" s="26" t="str">
        <v>Centered oval diamond concept on a white field with black and red arcs</v>
      </c>
      <c r="P6" s="26" t="str">
        <v>Training concept mockup only; no external publication or sale claim</v>
      </c>
    </row>
    <row r="7" ht="36" customHeight="1">
      <c r="A7" s="25" t="str">
        <v>MEDIA-MACRO-01</v>
      </c>
      <c r="B7" s="25" t="str">
        <v>diamond-packshot-macro.webp</v>
      </c>
      <c r="C7" s="25" t="str">
        <v>Macro detail packshot</v>
      </c>
      <c r="D7" s="25" t="str">
        <v>AI-generated</v>
      </c>
      <c r="E7" s="25" t="str">
        <v>Approved for synthetic workshop only</v>
      </c>
      <c r="F7" s="35" t="n">
        <v>46243</v>
      </c>
      <c r="G7" s="25" t="str">
        <v>OpenAI built-in image_gen</v>
      </c>
      <c r="H7" s="25" t="str">
        <v>exec-57405780-8334-4dd7-84da-9557253ce3cc</v>
      </c>
      <c r="I7" s="25" t="str">
        <v>product-mockup</v>
      </c>
      <c r="J7" s="25" t="str">
        <v>Emerald</v>
      </c>
      <c r="K7" s="25" t="str">
        <v>DL-1005</v>
      </c>
      <c r="L7" s="25" t="str">
        <v>Shape-only concept reference; no exact SKU identity or product claim.</v>
      </c>
      <c r="M7" s="25" t="str">
        <v>7706bfb1c1ce9e12c213cb8fd41743dbee5548936a1508296a829f5c55428e7d</v>
      </c>
      <c r="N7" s="25" t="str">
        <v>1536×1024</v>
      </c>
      <c r="O7" s="25" t="str">
        <v>Macro emerald-cut diamond concept on charcoal with a narrow red reflection</v>
      </c>
      <c r="P7" s="25" t="str">
        <v>Training concept mockup only; no external publication or sale claim</v>
      </c>
    </row>
    <row r="8" ht="36" customHeight="1">
      <c r="A8" s="26" t="str">
        <v>MEDIA-MODEL-01</v>
      </c>
      <c r="B8" s="26" t="str">
        <v>model-jewelry-concept.webp</v>
      </c>
      <c r="C8" s="26" t="str">
        <v>Model jewelry concept</v>
      </c>
      <c r="D8" s="26" t="str">
        <v>AI-generated</v>
      </c>
      <c r="E8" s="26" t="str">
        <v>Approved for synthetic workshop only</v>
      </c>
      <c r="F8" s="34" t="n">
        <v>46243</v>
      </c>
      <c r="G8" s="26" t="str">
        <v>OpenAI built-in image_gen</v>
      </c>
      <c r="H8" s="26" t="str">
        <v>exec-0ceb21ed-62ea-42bc-ac50-b678a5124c2f</v>
      </c>
      <c r="I8" s="26" t="str">
        <v>ads-marketing</v>
      </c>
      <c r="J8" s="26" t="str">
        <v>Round</v>
      </c>
      <c r="K8" s="26" t="str">
        <v>DL-1007</v>
      </c>
      <c r="L8" s="26" t="str">
        <v>Shape-only concept reference; no exact SKU identity or product claim.</v>
      </c>
      <c r="M8" s="26" t="str">
        <v>d49ad8cccb91f35db87cbef11ae358bc787763e23ec5a91c3e412638da747225</v>
      </c>
      <c r="N8" s="26" t="str">
        <v>1122×1402</v>
      </c>
      <c r="O8" s="26" t="str">
        <v>Adult synthetic model in black wearing one centered white-metal pendant against white and red</v>
      </c>
      <c r="P8" s="26" t="str">
        <v>Training concept mockup only; no external publication or identity claim</v>
      </c>
    </row>
  </sheetData>
  <mergeCells>
    <mergeCell ref="A1:P1"/>
    <mergeCell ref="A2:P2"/>
  </mergeCells>
  <pageMargins left="0.7" right="0.7" top="0.75" bottom="0.75" header="0.3" footer="0.3"/>
</worksheet>
</file>